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2120" windowHeight="8835" tabRatio="601" firstSheet="12" activeTab="21"/>
  </bookViews>
  <sheets>
    <sheet name="Лист1" sheetId="1" r:id="rId1"/>
    <sheet name="Лист3" sheetId="2" r:id="rId2"/>
    <sheet name="содержание" sheetId="3" r:id="rId3"/>
    <sheet name="Лист4" sheetId="4" r:id="rId4"/>
    <sheet name="график" sheetId="5" r:id="rId5"/>
    <sheet name="Лист5" sheetId="6" r:id="rId6"/>
    <sheet name="Лист6" sheetId="7" r:id="rId7"/>
    <sheet name="Лист7" sheetId="8" r:id="rId8"/>
    <sheet name="Неграмотные" sheetId="9" r:id="rId9"/>
    <sheet name="Лист8" sheetId="10" r:id="rId10"/>
    <sheet name="Лист9" sheetId="11" r:id="rId11"/>
    <sheet name="график3" sheetId="12" r:id="rId12"/>
    <sheet name="Лист10" sheetId="13" r:id="rId13"/>
    <sheet name="Лист11" sheetId="14" r:id="rId14"/>
    <sheet name="Лист12" sheetId="15" r:id="rId15"/>
    <sheet name="график2" sheetId="16" r:id="rId16"/>
    <sheet name="Лист13" sheetId="17" r:id="rId17"/>
    <sheet name="Лист14" sheetId="18" r:id="rId18"/>
    <sheet name="Лист15" sheetId="19" r:id="rId19"/>
    <sheet name="Лист16" sheetId="20" r:id="rId20"/>
    <sheet name="Лист17" sheetId="21" r:id="rId21"/>
    <sheet name="Лист20" sheetId="22" r:id="rId22"/>
    <sheet name="Лист21" sheetId="23" r:id="rId23"/>
    <sheet name="Лист22" sheetId="24" r:id="rId24"/>
    <sheet name="последний" sheetId="25" r:id="rId25"/>
  </sheets>
  <definedNames>
    <definedName name="_xlnm.Print_Area" localSheetId="19">'Лист16'!$A$1:$L$82</definedName>
  </definedNames>
  <calcPr fullCalcOnLoad="1"/>
</workbook>
</file>

<file path=xl/sharedStrings.xml><?xml version="1.0" encoding="utf-8"?>
<sst xmlns="http://schemas.openxmlformats.org/spreadsheetml/2006/main" count="2772" uniqueCount="385">
  <si>
    <t>ФЕДЕРАЛЬНАЯ СЛУЖБА ГОСУДАРСТВЕННОЙ СТАТИСТИКИ</t>
  </si>
  <si>
    <t>ТЕРРИТОРИАЛЬНЫЙ ОРГАН ФЕДЕРАЛЬНОЙ СЛУЖБЫ</t>
  </si>
  <si>
    <t>ГОСУДАРСТВЕННОЙ СТАТИСТИКИ ПО КРАСНОЯРСКОМУ КРАЮ</t>
  </si>
  <si>
    <t>(КРАСНОЯРСКСТАТ)</t>
  </si>
  <si>
    <t>… Результаты переписи должны лечь</t>
  </si>
  <si>
    <t>в основу научно обоснованного прогноза</t>
  </si>
  <si>
    <t>демографических тенденций в стране,</t>
  </si>
  <si>
    <t>повысить эффективность управленческих</t>
  </si>
  <si>
    <t>решений, адресность нашей социально-</t>
  </si>
  <si>
    <t>экономической политики…</t>
  </si>
  <si>
    <t xml:space="preserve">             В.В. Путин</t>
  </si>
  <si>
    <t>КРАСНОЯРСКОГО КРАЯ</t>
  </si>
  <si>
    <t>итоги Всероссийской переписи населения 2002 года</t>
  </si>
  <si>
    <t>г. Красноярск</t>
  </si>
  <si>
    <t xml:space="preserve">При использовании данных ссылка  </t>
  </si>
  <si>
    <t>на Красноярскстат обязательна.</t>
  </si>
  <si>
    <t>Перепечатке и тиражированию не подлежит.</t>
  </si>
  <si>
    <t>(Статистический сборник)</t>
  </si>
  <si>
    <t>(СТАТИСТИЧЕСКИЙ СБОРНИК № 8-19)</t>
  </si>
  <si>
    <t>Ответственные за выпуск:</t>
  </si>
  <si>
    <t>Васильева Л. П.</t>
  </si>
  <si>
    <t>тел. 34-17-88</t>
  </si>
  <si>
    <t>Федоров М. А.</t>
  </si>
  <si>
    <t>тел. 34-84-56</t>
  </si>
  <si>
    <t>Лицензия ИД № 00213 12.10.99г.</t>
  </si>
  <si>
    <t>Подписано в печать_______________</t>
  </si>
  <si>
    <t>Формат А 4</t>
  </si>
  <si>
    <t>Объем_______________п.л.</t>
  </si>
  <si>
    <t>Отпечатано в отделе издательско-полиграфических услуг Красноярскстата</t>
  </si>
  <si>
    <t>660010, г. Красноярск, пр. Красноярский рабочий 156а.</t>
  </si>
  <si>
    <t>Заказ №___________, тираж_____________</t>
  </si>
  <si>
    <t>ОБРАЗОВАНИЕ НАСЕЛЕНИЯ</t>
  </si>
  <si>
    <t>в % к</t>
  </si>
  <si>
    <t>Человек</t>
  </si>
  <si>
    <t>На 1000 человек населения</t>
  </si>
  <si>
    <t xml:space="preserve">Все население </t>
  </si>
  <si>
    <t>Городское население</t>
  </si>
  <si>
    <t xml:space="preserve">Сельское население </t>
  </si>
  <si>
    <t>х</t>
  </si>
  <si>
    <t>5,3 р.</t>
  </si>
  <si>
    <t>4,8 р.</t>
  </si>
  <si>
    <t>6,0 р.</t>
  </si>
  <si>
    <t>15 - 17</t>
  </si>
  <si>
    <t>18 - 19</t>
  </si>
  <si>
    <t>20 - 24</t>
  </si>
  <si>
    <t>25 - 29</t>
  </si>
  <si>
    <t>30 - 34</t>
  </si>
  <si>
    <t>35 - 39</t>
  </si>
  <si>
    <t>40 - 44</t>
  </si>
  <si>
    <t>45 - 49</t>
  </si>
  <si>
    <t>70 и более</t>
  </si>
  <si>
    <t>трудоспо-собном</t>
  </si>
  <si>
    <t>старше трудоспо-собного</t>
  </si>
  <si>
    <t xml:space="preserve">Все </t>
  </si>
  <si>
    <t>Городское</t>
  </si>
  <si>
    <t>Всего</t>
  </si>
  <si>
    <t>Сельское</t>
  </si>
  <si>
    <t xml:space="preserve"> население</t>
  </si>
  <si>
    <t>50 - 54</t>
  </si>
  <si>
    <t>55 - 59</t>
  </si>
  <si>
    <t>60 - 64</t>
  </si>
  <si>
    <t>65 - 69</t>
  </si>
  <si>
    <t xml:space="preserve">в том числе </t>
  </si>
  <si>
    <t>в возрасте, лет</t>
  </si>
  <si>
    <t xml:space="preserve">(на 1000 человек </t>
  </si>
  <si>
    <t>населения)</t>
  </si>
  <si>
    <t xml:space="preserve"> -</t>
  </si>
  <si>
    <t>Красноярский край</t>
  </si>
  <si>
    <t xml:space="preserve">г. Ачинск 
 </t>
  </si>
  <si>
    <t>г. Боготол</t>
  </si>
  <si>
    <t>г. Бородино</t>
  </si>
  <si>
    <t xml:space="preserve">г. Дивногорск
 </t>
  </si>
  <si>
    <t>г. Енисейск</t>
  </si>
  <si>
    <t xml:space="preserve">г. Железногорск 
</t>
  </si>
  <si>
    <t xml:space="preserve">г. Заозерный 
 </t>
  </si>
  <si>
    <t>г. Зеленогорск</t>
  </si>
  <si>
    <t xml:space="preserve">г. Игарка </t>
  </si>
  <si>
    <t>г. Канск</t>
  </si>
  <si>
    <t xml:space="preserve">г. Лесосибирск 
</t>
  </si>
  <si>
    <t xml:space="preserve">г. Минусинск 
</t>
  </si>
  <si>
    <t>г. Назарово</t>
  </si>
  <si>
    <t xml:space="preserve">г. Норильск 
 </t>
  </si>
  <si>
    <t>г. Сосновоборск</t>
  </si>
  <si>
    <t xml:space="preserve">г. Шарыпово 
 </t>
  </si>
  <si>
    <t>пгт. Кедровый</t>
  </si>
  <si>
    <t>пгт.  Солнечный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</si>
  <si>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</si>
  <si>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</si>
  <si>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</si>
  <si>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</si>
  <si>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</si>
  <si>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</si>
  <si>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</si>
  <si>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</si>
  <si>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</si>
  <si>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</si>
  <si>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</si>
  <si>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</si>
  <si>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</si>
  <si>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</si>
  <si>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</si>
  <si>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</si>
  <si>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</si>
  <si>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</si>
  <si>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</si>
  <si>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 xml:space="preserve">Кежемский район </t>
  </si>
  <si>
    <t>Козульский район</t>
  </si>
  <si>
    <t>Краснотуранский район</t>
  </si>
  <si>
    <t>Курагинский район</t>
  </si>
  <si>
    <t>Манский район</t>
  </si>
  <si>
    <t xml:space="preserve">Минусинский район </t>
  </si>
  <si>
    <t>Мотыгинский район</t>
  </si>
  <si>
    <t xml:space="preserve">Назаровский район </t>
  </si>
  <si>
    <t>Нижнеингашский район</t>
  </si>
  <si>
    <t>Новоселовский район</t>
  </si>
  <si>
    <t>Партизанский район</t>
  </si>
  <si>
    <t xml:space="preserve">Пировский район 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</si>
  <si>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</si>
  <si>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</si>
  <si>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</si>
  <si>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</si>
  <si>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</si>
  <si>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Туруханский район</t>
  </si>
  <si>
    <t>Тюхтетский район</t>
  </si>
  <si>
    <t xml:space="preserve">Ужурский район </t>
  </si>
  <si>
    <t xml:space="preserve">Уярский район </t>
  </si>
  <si>
    <t xml:space="preserve">Шарыповский район </t>
  </si>
  <si>
    <t>Шушенский район</t>
  </si>
  <si>
    <t>Таймырский (Долгано-Ненецкий) автономный округ</t>
  </si>
  <si>
    <t xml:space="preserve">г. Дудинка 
  </t>
  </si>
  <si>
    <t xml:space="preserve">Диксонский район </t>
  </si>
  <si>
    <t xml:space="preserve">Усть-Енисейский район </t>
  </si>
  <si>
    <t>Хатангский район</t>
  </si>
  <si>
    <t>Эвенкийский автономный округ</t>
  </si>
  <si>
    <t xml:space="preserve">Байкитский район </t>
  </si>
  <si>
    <t>Илимпийский район</t>
  </si>
  <si>
    <t>Тунгусско-Чунский район</t>
  </si>
  <si>
    <t>профессиональное</t>
  </si>
  <si>
    <t>высшее</t>
  </si>
  <si>
    <t xml:space="preserve">неполное высшее </t>
  </si>
  <si>
    <t>среднее</t>
  </si>
  <si>
    <t>начальное</t>
  </si>
  <si>
    <t>общее</t>
  </si>
  <si>
    <t>среднее (полное)</t>
  </si>
  <si>
    <t>основное</t>
  </si>
  <si>
    <t>Не имеющие начального общего образования</t>
  </si>
  <si>
    <t>Не указавшие уровень образования</t>
  </si>
  <si>
    <t xml:space="preserve">УРОВЕНЬ ОБРАЗОВАНИЯ НАСЕЛЕНИЯ </t>
  </si>
  <si>
    <t>ПО ГОРОДАМ И РАЙОНАМ КРАСНОЯРСКОГО КРАЯ</t>
  </si>
  <si>
    <t>Все население</t>
  </si>
  <si>
    <t>Сельское население</t>
  </si>
  <si>
    <t>населения данного возраста)</t>
  </si>
  <si>
    <t xml:space="preserve">Имеющие </t>
  </si>
  <si>
    <t>образование</t>
  </si>
  <si>
    <t xml:space="preserve">  в том числе имеют:</t>
  </si>
  <si>
    <t>неполное высшее</t>
  </si>
  <si>
    <t xml:space="preserve">  общее образование</t>
  </si>
  <si>
    <t xml:space="preserve">  профессиональное образование</t>
  </si>
  <si>
    <t>из них неграмотные</t>
  </si>
  <si>
    <t xml:space="preserve">   </t>
  </si>
  <si>
    <t xml:space="preserve">Мужчины в возрасте 15 лет и более </t>
  </si>
  <si>
    <t xml:space="preserve">Женщины в возрасте 15 лет и более </t>
  </si>
  <si>
    <t>высшее (включая послевузовское)</t>
  </si>
  <si>
    <t xml:space="preserve">  не имеют начального общего</t>
  </si>
  <si>
    <t xml:space="preserve">  образования</t>
  </si>
  <si>
    <t xml:space="preserve">  не указавшие уровень образования</t>
  </si>
  <si>
    <t>Мужчины и женщины в возрасте           15 лет и более</t>
  </si>
  <si>
    <t>Мужчины и женщины в возрасте     15 лет и более</t>
  </si>
  <si>
    <t>продолжение</t>
  </si>
  <si>
    <t>профессиональное образование</t>
  </si>
  <si>
    <t>общее образование</t>
  </si>
  <si>
    <t>не имеют начального</t>
  </si>
  <si>
    <t>общего образования</t>
  </si>
  <si>
    <t>не указавшие</t>
  </si>
  <si>
    <t>уровень образования</t>
  </si>
  <si>
    <t>окончание</t>
  </si>
  <si>
    <t xml:space="preserve">В  ДОШКОЛЬНЫХ И ОБЩЕОБРАЗОВАТЕЛЬНЫХ УЧРЕЖДЕНИЯХ </t>
  </si>
  <si>
    <t>в том числе дети</t>
  </si>
  <si>
    <t>Дети в возрасте 3 - 9 лет</t>
  </si>
  <si>
    <t xml:space="preserve">  в том числе в возрасте, лет</t>
  </si>
  <si>
    <t>обучаю-щиеся в дошколь-ных и общеобра-зователь-ных учрежде-ниях</t>
  </si>
  <si>
    <t>не обучаю-щиеся в дошколь-ных и общеобра-зователь-ных учрежде-ниях</t>
  </si>
  <si>
    <t>занятого населения)</t>
  </si>
  <si>
    <t xml:space="preserve">(на 1000 человек занятого </t>
  </si>
  <si>
    <t>ПРЕДИСЛОВИЕ</t>
  </si>
  <si>
    <t xml:space="preserve">     Данные об образовании получены на основе ответов на вопрос 8.3 переписных листов форм К и Д, который задавался всем лицам в возрасте 10 лет и более. В переписных листах, кроме названий уровней образования, принятых в настоящее время, в скобках даны ранее использовавшиеся названия соответствующих уровней образования. </t>
  </si>
  <si>
    <r>
      <t xml:space="preserve">     Лицам, не имевшим начального общего образования, задавался вопрос, умеют ли они читать и писать. При подведении итогов переписи </t>
    </r>
    <r>
      <rPr>
        <b/>
        <sz val="12"/>
        <rFont val="Arial CYR"/>
        <family val="2"/>
      </rPr>
      <t xml:space="preserve">не умевшие ни читать, ни писать </t>
    </r>
    <r>
      <rPr>
        <sz val="12"/>
        <rFont val="Arial Cyr"/>
        <family val="2"/>
      </rPr>
      <t xml:space="preserve">относились </t>
    </r>
    <r>
      <rPr>
        <b/>
        <sz val="12"/>
        <rFont val="Arial CYR"/>
        <family val="2"/>
      </rPr>
      <t xml:space="preserve">к неграмотным. </t>
    </r>
  </si>
  <si>
    <r>
      <t xml:space="preserve">     Данные о распределении детей в возрасте 3-9 лет </t>
    </r>
    <r>
      <rPr>
        <b/>
        <i/>
        <sz val="12"/>
        <rFont val="Arial CYR"/>
        <family val="2"/>
      </rPr>
      <t xml:space="preserve">по обучению в дошкольных и общеобразовательных учреждениях, </t>
    </r>
    <r>
      <rPr>
        <sz val="12"/>
        <rFont val="Arial Cyr"/>
        <family val="2"/>
      </rPr>
      <t>представленные в сборнике, получены на основе ответов на вопросы 8.1 (для детей в возрасте 6-9 лет - об учебе в общеобразовательных учреждениях) и 8.2 (для детей в возрасте 3-9 лет - о посещении дошкольных учреждений) переписных листов форм К и Д. Дошкольными общеобразовательные учреждения, реализующие общеобразовательные программы дошкольного образования различной направленности, обеспечивающие воспитание, обучение, уход и оздоровление детей в возрасте до 7 лет.</t>
    </r>
  </si>
  <si>
    <t>Из общей численности - население в возрасте</t>
  </si>
  <si>
    <t xml:space="preserve"> данного возраста)</t>
  </si>
  <si>
    <t>(на 1000 человек населения</t>
  </si>
  <si>
    <t>НАСЕЛЕНИЕ ПО ОБУЧЕНИЮ В ОБРАЗОВАТЕЛЬНЫХ УЧРЕЖДЕНИЯХ</t>
  </si>
  <si>
    <t>в том числе</t>
  </si>
  <si>
    <t>Население в возрасте 10 лет и более</t>
  </si>
  <si>
    <t xml:space="preserve">  в том числе</t>
  </si>
  <si>
    <t xml:space="preserve">  в возрасте, лет:</t>
  </si>
  <si>
    <t>30 лет и более</t>
  </si>
  <si>
    <t xml:space="preserve">  возраст не указан </t>
  </si>
  <si>
    <t xml:space="preserve">  в возрасте 16-29 лет</t>
  </si>
  <si>
    <t>Не указав-шие обуче-ние</t>
  </si>
  <si>
    <t>Не уча-щиеся</t>
  </si>
  <si>
    <t>Уча-щиеся обще-образо-ватель-ных учреж-дений всех типов</t>
  </si>
  <si>
    <t>уча-щиеся обще-образо-ватель-ных учреж-дений</t>
  </si>
  <si>
    <t xml:space="preserve">                                                        </t>
  </si>
  <si>
    <t>2002 г.</t>
  </si>
  <si>
    <t>1989 г.</t>
  </si>
  <si>
    <t>начальное профессиональное</t>
  </si>
  <si>
    <t>Имеющие</t>
  </si>
  <si>
    <t xml:space="preserve"> образование</t>
  </si>
  <si>
    <t xml:space="preserve">НАСЕЛЕНИЕ, ЗАНЯТОЕ В ЭКОНОМИКЕ, </t>
  </si>
  <si>
    <t xml:space="preserve">ПО УРОВНЮ ОБРАЗОВАНИЯ </t>
  </si>
  <si>
    <t xml:space="preserve">ПО РОССИЙСКОЙ ФЕДЕРАЦИИ И РЕГИОНАМ </t>
  </si>
  <si>
    <t>Российская Федерация</t>
  </si>
  <si>
    <t>Сибирский федеральный округ</t>
  </si>
  <si>
    <t>началь-ное</t>
  </si>
  <si>
    <t>послеву-зовское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</si>
  <si>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</si>
  <si>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</si>
  <si>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</si>
  <si>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</si>
  <si>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</si>
  <si>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Красноярский край</t>
  </si>
  <si>
    <t xml:space="preserve">   Иркутская область</t>
  </si>
  <si>
    <t>Усть-Ордынский Бурятский автономный округ</t>
  </si>
  <si>
    <t xml:space="preserve">   Кемеровская область</t>
  </si>
  <si>
    <t xml:space="preserve">   Новосибирская область</t>
  </si>
  <si>
    <t xml:space="preserve">   Омская область</t>
  </si>
  <si>
    <t xml:space="preserve">   Томская область</t>
  </si>
  <si>
    <t xml:space="preserve">   Читинская область</t>
  </si>
  <si>
    <t>Агинский Бурятский автономный округ</t>
  </si>
  <si>
    <t xml:space="preserve"> ОБРАЗОВАНИЯ </t>
  </si>
  <si>
    <t>НАСЕЛЕНИЕ ПО УРОВНЮ</t>
  </si>
  <si>
    <t>СИБИРСКОГО ФЕДЕРАЛЬНОГО ОКРУГА</t>
  </si>
  <si>
    <t>На 1000 детей данного возраста</t>
  </si>
  <si>
    <t>ОБРАЗОВАНИЕ НАСЕЛЕНИЯ КРАСНОЯРСКОГО КРАЯ</t>
  </si>
  <si>
    <t>СОДЕРЖАНИЕ</t>
  </si>
  <si>
    <t>Предисловие</t>
  </si>
  <si>
    <t>Уровень образования населения по городам и районам Красноярского края</t>
  </si>
  <si>
    <t>Уровень образования населения по городам и районам Красноярского края (на 1000 человек населения)</t>
  </si>
  <si>
    <t>Дети в возрасте 3-9 лет, по обучению в дошкольных и общеобразовательных учреждениях (график)</t>
  </si>
  <si>
    <t>Население по уровню образования по Российской Федерации и регионам Сибирского федерального округа</t>
  </si>
  <si>
    <t>Население, занятое в экономике, по уровню образования по Российской Федерации и регионам Сибирского федерального округа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</si>
  <si>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</si>
  <si>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</si>
  <si>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</si>
  <si>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</si>
  <si>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</si>
  <si>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</si>
  <si>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</si>
  <si>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</si>
  <si>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</si>
  <si>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</si>
  <si>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</si>
  <si>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</si>
  <si>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</si>
  <si>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</si>
  <si>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</si>
  <si>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</si>
  <si>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</si>
  <si>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</si>
  <si>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 сборнике использованы условные обозначения:</t>
  </si>
  <si>
    <t>явление отсутствует</t>
  </si>
  <si>
    <t>…</t>
  </si>
  <si>
    <t>данных не имеется</t>
  </si>
  <si>
    <t>сопоставление невозможно</t>
  </si>
  <si>
    <t>небольшая величина</t>
  </si>
  <si>
    <t xml:space="preserve">КОЭФФИЦИЕНТ НЕГРАМОТНОСТИ НАСЕЛЕНИЯ </t>
  </si>
  <si>
    <t>(в процентах)</t>
  </si>
  <si>
    <t>Коэффициент неграмотности</t>
  </si>
  <si>
    <t>мужчины</t>
  </si>
  <si>
    <t>женщины</t>
  </si>
  <si>
    <t>Россия</t>
  </si>
  <si>
    <t>Аргентина</t>
  </si>
  <si>
    <t>Армения</t>
  </si>
  <si>
    <t>Белоруссия</t>
  </si>
  <si>
    <t>Болгария</t>
  </si>
  <si>
    <t>Бразилия</t>
  </si>
  <si>
    <t>Венгрия</t>
  </si>
  <si>
    <t>Греция</t>
  </si>
  <si>
    <t>Индия</t>
  </si>
  <si>
    <t>Италия</t>
  </si>
  <si>
    <t>Казахстан</t>
  </si>
  <si>
    <t>Китай</t>
  </si>
  <si>
    <t>Латвия</t>
  </si>
  <si>
    <t>Мексика</t>
  </si>
  <si>
    <t>Молдавия</t>
  </si>
  <si>
    <t>Испания</t>
  </si>
  <si>
    <t>Португалия</t>
  </si>
  <si>
    <t>Республика Корея</t>
  </si>
  <si>
    <t>Румыния</t>
  </si>
  <si>
    <t>Таджикистан</t>
  </si>
  <si>
    <t>Турция</t>
  </si>
  <si>
    <t>Узбекистан</t>
  </si>
  <si>
    <t>Украина</t>
  </si>
  <si>
    <r>
      <t>В ОТДЕЛЬНЫХ СТРАНАХ</t>
    </r>
    <r>
      <rPr>
        <b/>
        <vertAlign val="superscript"/>
        <sz val="12"/>
        <rFont val="Arial CYR"/>
        <family val="2"/>
      </rPr>
      <t>1)</t>
    </r>
  </si>
  <si>
    <r>
      <t xml:space="preserve">1) </t>
    </r>
    <r>
      <rPr>
        <sz val="10"/>
        <rFont val="Times New Roman"/>
        <family val="1"/>
      </rPr>
      <t>По России - данные переписи населения 2002 г., по остальным странам - оценки ЮНЕСКО за 2000 г.</t>
    </r>
  </si>
  <si>
    <t xml:space="preserve">     В сборнике содержатся данные о распределении всего и занятого городского и сельского населения, мужчин и женщин в возрасте 15 лет и более по возрастным группам и уровню образования; приводятся сведения об обучении детей в возрасте 3-9 лет в дошкольных и общеобразовательных учреждениях. </t>
  </si>
  <si>
    <t xml:space="preserve">     В таблицах настоящего сборника представлено распределение населения по уровням образования, установленным федеральными законами Российской Федерации "Об образовании" от 13 января 1996 года № 12-ФЗ и "О высшем и послевузовском профессиональном образовании" от 22 августа 1996 года № 125-ФЗ. Наличие определенного уровня образования предполагает достижение и подтверждение человеком определенного образовательного ценза, в результате чего ему выдается соответствующий документ. При переписи учитывался высший из достигнутых опрашиваемым уровень образования и, в зависимости от ответа, отмечалось:</t>
  </si>
  <si>
    <r>
      <t>послевузовское профессиональное</t>
    </r>
    <r>
      <rPr>
        <sz val="12"/>
        <rFont val="Arial Cyr"/>
        <family val="2"/>
      </rPr>
      <t xml:space="preserve"> - окончившим аспирантуру, докторантуру, ординатуру, и адъюнктуру (независимо от защиты диссертации);</t>
    </r>
  </si>
  <si>
    <r>
      <t xml:space="preserve">высшее профессиональное </t>
    </r>
    <r>
      <rPr>
        <sz val="12"/>
        <rFont val="Arial Cyr"/>
        <family val="2"/>
      </rPr>
      <t>- окончившим высшее учебное заведение: институт, академию, университет и т. п.;</t>
    </r>
  </si>
  <si>
    <r>
      <t xml:space="preserve">среднее профессиональное </t>
    </r>
    <r>
      <rPr>
        <sz val="12"/>
        <rFont val="Arial Cyr"/>
        <family val="2"/>
      </rPr>
      <t>- окончившим среднее специальное учебное заведение: техникум, училище (например, медицинское, педагогическое), колледж, техникум-предприятие и т. п.;</t>
    </r>
  </si>
  <si>
    <r>
      <t xml:space="preserve">начальное профессиональное </t>
    </r>
    <r>
      <rPr>
        <sz val="12"/>
        <rFont val="Arial Cyr"/>
        <family val="2"/>
      </rPr>
      <t xml:space="preserve">(в отличие от других уровней образования информация получена при обработке материалов переписи населения по сочетанию ответов населения о полученном уровне образования и об окончании учреждения начального профессионального образования) - окончившим учреждение начального профессионального образования (профессиональное или профессионально-техническое училище, профессиональный лицей, школу фабрично-заводского обучения и т.п.) на базе основного или среднего (полного) общего образования; </t>
    </r>
  </si>
  <si>
    <r>
      <t xml:space="preserve">основное общее </t>
    </r>
    <r>
      <rPr>
        <sz val="12"/>
        <rFont val="Arial Cyr"/>
        <family val="2"/>
      </rPr>
      <t>- окончившим 9 классов общеобразовательного учреждения, неполную среднюю школу, а также учащимся 10-11 (12) классов среднего общеобразовательного учреждения;</t>
    </r>
  </si>
  <si>
    <r>
      <t xml:space="preserve">начальное общее </t>
    </r>
    <r>
      <rPr>
        <sz val="12"/>
        <rFont val="Arial Cyr"/>
        <family val="2"/>
      </rPr>
      <t>- окончившим начальную общеобразовательную школу, а также учащимся 4-9 классов общеобразовательного учреждения.</t>
    </r>
  </si>
  <si>
    <r>
      <t xml:space="preserve">неполное высшее (незаконченное высшее) профессиональное </t>
    </r>
    <r>
      <rPr>
        <sz val="12"/>
        <rFont val="Arial Cyr"/>
        <family val="2"/>
      </rPr>
      <t>- завершившим обучение по основной образовательной программе высшего профессионального образования в объеме не менее 2 лет срока обучения и получившим диплом о неполном высшем образовании, а также тем, кто учился и закончил обучение по основной образовательной программе высшего профессионального образования в объеме половины или более срока обучения. Тем, кто не имел диплома о неполном высшем образовании и проучился менее половины срока обучения, отмечался уровень образования, полученный до поступления в вуз;</t>
    </r>
  </si>
  <si>
    <r>
      <t xml:space="preserve">среднее (полное) общее - </t>
    </r>
    <r>
      <rPr>
        <sz val="12"/>
        <rFont val="Arial Cyr"/>
        <family val="2"/>
      </rPr>
      <t>окончившим среднюю общеобразовательную школу, лицей, гимназию и т.п. и получившие аттестат о среднем (полном) общем образовании;</t>
    </r>
  </si>
  <si>
    <t xml:space="preserve">     Учащимся и окончившим образовательные учреждения, не дающие общего образования (например, учебно-курсовой комбинат (пункт), учебно-производственный центр, курсы переподготовки и повышения квалификации, подготовительные курсы при учебных заведениях и т.п.), отмечался уровень образования, полученный ими до поступления в эти образовательные учреждения.</t>
  </si>
  <si>
    <t xml:space="preserve">     Согласно Федеральному закону "Об образовании" основное общее образование является обязательным, требование его обязательности сохраняется до достижения учащимся возраста 15 лет. В связи с этим в сборнике публикуется информация об уровне образования населения в возрасте 15 лет и более. Приводятся данные по возрастным группам, среди которых выделяется население трудоспособного возраста - мужчины 16-59 лет, женщины 16-54 года и население старше трудоспособного возраста - мужчины 60 лет и более, женщины 55 лет и более. </t>
  </si>
  <si>
    <r>
      <t xml:space="preserve">     В сборнике представлено распределение по образовательному уровню населения в возрасте 15 лет и более, занятого в экономике. </t>
    </r>
    <r>
      <rPr>
        <b/>
        <i/>
        <sz val="12"/>
        <rFont val="Arial CYR"/>
        <family val="2"/>
      </rPr>
      <t>Занятым</t>
    </r>
    <r>
      <rPr>
        <sz val="12"/>
        <rFont val="Arial Cyr"/>
        <family val="2"/>
      </rPr>
      <t xml:space="preserve"> считалось население, имевшее работу или доходное занятие на неделе, предшествующей переписи. Информация получена на основе сочетания ответов на вопросы 3, 8.3 и 11 (11.1) переписных листов форм К и Д.</t>
    </r>
  </si>
  <si>
    <t>НАСЕЛЕНИЕ КРАСНОЯРСКОГО КРАЯ ПО УРОВНЮ ОБРАЗОВАНИЯ И ПОЛУ</t>
  </si>
  <si>
    <t xml:space="preserve">среднее </t>
  </si>
  <si>
    <t xml:space="preserve">начальное </t>
  </si>
  <si>
    <t>Не имеют начального общего образования</t>
  </si>
  <si>
    <t xml:space="preserve">НАСЕЛЕНИЕ ПО УРОВНЮ ОБРАЗОВАНИЯ И </t>
  </si>
  <si>
    <t>ВОЗРАСТНЫМ ГРУППАМ ПО КРАСНОЯРСКОМУ КРАЮ</t>
  </si>
  <si>
    <t>16 - 29 лет</t>
  </si>
  <si>
    <t>Население в возрасте 15 лет и более</t>
  </si>
  <si>
    <t>высшее (включая послеву-зовское)</t>
  </si>
  <si>
    <t xml:space="preserve">ДЕТИ В ВОЗРАСТЕ 3 - 9 ЛЕТ ПО ОБУЧЕНИЮ </t>
  </si>
  <si>
    <t>ПО КРАСНОЯРСКОМУ КРАЮ</t>
  </si>
  <si>
    <t>уча-щиеся учреж-дений началь-ного профес-сиональ-ного образо-вания</t>
  </si>
  <si>
    <t>уча-щиеся учреж-дений сред-него профес-сиональ-ного образо-вания</t>
  </si>
  <si>
    <t>уча-щиеся учреж-дений выс-шего профес-сиональ-ного образо-вания</t>
  </si>
  <si>
    <t xml:space="preserve"> ПО УРОВНЮ ОБРАЗОВАНИЯ И ПОЛУ ПО КРАСНОЯРСКОМУ КРАЮ</t>
  </si>
  <si>
    <t xml:space="preserve"> НАСЕЛЕНИЕ, ЗАНЯТОЕ В ЭКОНОМИКЕ, ПО УРОВНЮ ОБРАЗОВАНИЯ </t>
  </si>
  <si>
    <t>И ВОЗРАСТНЫМ ГРУППАМ ПО КРАСНОЯРСКОМУ КРАЮ</t>
  </si>
  <si>
    <t xml:space="preserve"> НАСЕЛЕНИЕ, ЗАНЯТОЕ В ЭКОНОМИКЕ, ПО УРОВНЮ ОБРАЗОВАНИЯ</t>
  </si>
  <si>
    <t xml:space="preserve"> И ВОЗРАСТНЫМ ГРУППАМ ПО КРАСНОЯРСКОМУ КРАЮ</t>
  </si>
  <si>
    <t>Населе-ние в возрасте 15 лет и более</t>
  </si>
  <si>
    <t xml:space="preserve"> НАСЕЛЕНИЕ, ЗАНЯТОЕ В ЭКОЕОМИКЕ, ПО УРОВНЮ ОБРАЗОВАНИЯ</t>
  </si>
  <si>
    <t xml:space="preserve">НАСЕЛЕНИЕ, ЗАНЯТОЕ В ЭКОНОМИКЕ, ПО УРОВНЮ ОБРАЗОВАНИЯ </t>
  </si>
  <si>
    <t xml:space="preserve">основное </t>
  </si>
  <si>
    <t>Населе-ние, занятое    в эконо-мике, в возрасте 15 лет и более</t>
  </si>
  <si>
    <t>Население, занятое в экономике, в возрасте 15 лет и более</t>
  </si>
  <si>
    <t>Населе-ние, занятое в экономи-ке, в возрасте 15 лет и более</t>
  </si>
  <si>
    <r>
      <t>Профессинальное:</t>
    </r>
    <r>
      <rPr>
        <sz val="10"/>
        <rFont val="Arial Cyr"/>
        <family val="0"/>
      </rPr>
      <t xml:space="preserve"> высшее (включая послевузовское)</t>
    </r>
  </si>
  <si>
    <r>
      <t xml:space="preserve">Общее: </t>
    </r>
    <r>
      <rPr>
        <sz val="10"/>
        <rFont val="Arial Cyr"/>
        <family val="0"/>
      </rPr>
      <t xml:space="preserve">                    среднее (полное) </t>
    </r>
  </si>
  <si>
    <r>
      <t xml:space="preserve">Общее: </t>
    </r>
    <r>
      <rPr>
        <sz val="10"/>
        <rFont val="Arial Cyr"/>
        <family val="0"/>
      </rPr>
      <t xml:space="preserve">                  среднее (полное) </t>
    </r>
  </si>
  <si>
    <t xml:space="preserve">ЧИСЛЕННОСТЬ НЕГРАМОТНОГО НАСЕЛЕНИЯ </t>
  </si>
  <si>
    <t>Доля в общей численности населения данного возраста, %</t>
  </si>
  <si>
    <t>2002 г.    в % к 1989 г.</t>
  </si>
  <si>
    <t>Население в возрасте 9-49 лет</t>
  </si>
  <si>
    <t>20-24</t>
  </si>
  <si>
    <t>25-29</t>
  </si>
  <si>
    <t>30-34</t>
  </si>
  <si>
    <t>35-39</t>
  </si>
  <si>
    <t>40-44</t>
  </si>
  <si>
    <t>45-49</t>
  </si>
  <si>
    <r>
      <t>ПО КРАСНОЯРСКОМУ КРАЮ</t>
    </r>
    <r>
      <rPr>
        <b/>
        <vertAlign val="superscript"/>
        <sz val="12"/>
        <rFont val="Arial CYR"/>
        <family val="2"/>
      </rPr>
      <t>1)</t>
    </r>
  </si>
  <si>
    <t xml:space="preserve">УРОВЕНЬ ОБРАЗОВАНИЯ НАСЕЛЕНИЯ, ЗАНЯТОГО </t>
  </si>
  <si>
    <t>В ЭКОНОМИКЕ, ПО КРАСНОЯРСКОМУ КРАЮ</t>
  </si>
  <si>
    <t xml:space="preserve">(на 1000 человек занятого населения в возрасте </t>
  </si>
  <si>
    <t>15 лет и более; по данным переписей населения)</t>
  </si>
  <si>
    <t>Население Красноярского края по уровню образования и полу</t>
  </si>
  <si>
    <t>Уровень образования населения (график)</t>
  </si>
  <si>
    <t>Население по уровню образования и возрастным группам по Красноярскому краю</t>
  </si>
  <si>
    <t>Население по уровню образования и возрастным группам по Красноярскому краю (на 1000 человек населения)</t>
  </si>
  <si>
    <t>Население по уровню образования и возрастным группам по Красноярскому краю (на 1000 человек населения данного возраста)</t>
  </si>
  <si>
    <t>Численность неграмотного населения по Красноярскому краю</t>
  </si>
  <si>
    <t xml:space="preserve">Дети в возрасте 3-9 лет, по обучению в дошкольных и общеобразовательных учреждениях </t>
  </si>
  <si>
    <t>Население по обучению в образовательных учреждениях по Красноярскому краю</t>
  </si>
  <si>
    <t>Население, занятое в экономике, по уровню образования и полу по Красноярскому краю</t>
  </si>
  <si>
    <t>Население, занятое в экономике, по уровню образования и возрастным группам по Красноярскому краю</t>
  </si>
  <si>
    <t>Уровень образования населения, занятого в экономике, по Красноярскому краю (график)</t>
  </si>
  <si>
    <t>Население, занятое в экономике, по уровню образования и возрастным группам по Красноярскому краю (на 1000 человек занятого населения)</t>
  </si>
  <si>
    <t>Население, занятое в экономике, по уровню образования и возрастным группам по Красноярскому краю (на 1000 человек занятого населения данного возраста)</t>
  </si>
  <si>
    <t>Население, занятое в экономике, по уровню образования по городам и районам Красноярского края</t>
  </si>
  <si>
    <t>Население, занятое в экономике, по уровню образования по городам и районам Красноярского края (на 1000 человек занятого населения)</t>
  </si>
  <si>
    <t>Коэффициент неграмотности населения в отдельных странах</t>
  </si>
  <si>
    <t>19.</t>
  </si>
  <si>
    <t>20.</t>
  </si>
  <si>
    <t>21.</t>
  </si>
  <si>
    <t xml:space="preserve">     Представленные в сборнике таблицы с итогами переписи содержат информацию о населении России в целом, Сибирского федерального округа, Красноярского края, Таймырского и Эвенкийского автономных округов, а также городов и районов. Итоги представлены в абсолютных и относительных показателях.</t>
  </si>
  <si>
    <r>
      <t xml:space="preserve">          Коэффициент неграмотности населения </t>
    </r>
    <r>
      <rPr>
        <sz val="12"/>
        <rFont val="Arial Cyr"/>
        <family val="2"/>
      </rPr>
      <t>- удельный вес неграмотных лиц в возрасте 15 лет и более в общей численности населения данной возрастной группы. По определению ЮНЕСКО неграмотными считаются лица, которые не умеют ни читать, ни писать.</t>
    </r>
  </si>
  <si>
    <r>
      <t>Профессиональное:</t>
    </r>
    <r>
      <rPr>
        <sz val="10"/>
        <rFont val="Arial Cyr"/>
        <family val="0"/>
      </rPr>
      <t xml:space="preserve"> высшее (включая послевузовское) </t>
    </r>
  </si>
  <si>
    <r>
      <t>Профессиональное:</t>
    </r>
    <r>
      <rPr>
        <sz val="10"/>
        <rFont val="Arial Cyr"/>
        <family val="0"/>
      </rPr>
      <t xml:space="preserve"> высшее (включая послевузовское)</t>
    </r>
  </si>
  <si>
    <t>МЕЖДУНАРОДНЫЕ СРАВНЕНИЯ</t>
  </si>
  <si>
    <t>Заместитель руководителя</t>
  </si>
  <si>
    <t xml:space="preserve"> Красноярскстата</t>
  </si>
  <si>
    <t>В.Г. Боярский</t>
  </si>
  <si>
    <t>Международные сравнения</t>
  </si>
  <si>
    <r>
      <t xml:space="preserve">1) </t>
    </r>
    <r>
      <rPr>
        <sz val="10"/>
        <rFont val="Times New Roman"/>
        <family val="1"/>
      </rPr>
      <t>По переписи 1989 г. данные о неграмотных публиковались по возрастной группе 9-49 лет, 2002 г. уровень образования населения был получен в возрасте 10 лет и более.</t>
    </r>
  </si>
  <si>
    <t>Приложение: образцы форм переписных листов.</t>
  </si>
  <si>
    <t>(Статистический сборник №  8-59)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</si>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</sst>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67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24"/>
      <name val="Arial Cyr"/>
      <family val="2"/>
    </font>
    <font>
      <b/>
      <sz val="22"/>
      <name val="Arial Cyr"/>
      <family val="2"/>
    </font>
    <font>
      <b/>
      <i/>
      <sz val="14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vertAlign val="superscript"/>
      <sz val="12"/>
      <name val="Arial CYR"/>
      <family val="2"/>
    </font>
    <font>
      <vertAlign val="superscript"/>
      <sz val="10"/>
      <name val="Times New Roman"/>
      <family val="1"/>
    </font>
    <font>
      <sz val="11.2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.75"/>
      <color indexed="8"/>
      <name val="Arial Cyr"/>
      <family val="0"/>
    </font>
    <font>
      <sz val="10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5" fontId="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right"/>
    </xf>
    <xf numFmtId="165" fontId="8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165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 indent="2"/>
    </xf>
    <xf numFmtId="0" fontId="15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16" fillId="0" borderId="0" xfId="0" applyFont="1" applyAlignment="1">
      <alignment/>
    </xf>
    <xf numFmtId="1" fontId="9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 indent="1"/>
    </xf>
    <xf numFmtId="0" fontId="16" fillId="0" borderId="0" xfId="0" applyFont="1" applyAlignment="1">
      <alignment horizontal="left" wrapText="1" indent="1"/>
    </xf>
    <xf numFmtId="0" fontId="16" fillId="0" borderId="0" xfId="0" applyFont="1" applyAlignment="1">
      <alignment horizontal="left" indent="1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/>
    </xf>
    <xf numFmtId="0" fontId="9" fillId="0" borderId="0" xfId="0" applyFont="1" applyFill="1" applyAlignment="1">
      <alignment horizontal="right"/>
    </xf>
    <xf numFmtId="0" fontId="9" fillId="0" borderId="0" xfId="0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top" wrapText="1" indent="2"/>
    </xf>
    <xf numFmtId="0" fontId="8" fillId="0" borderId="10" xfId="0" applyFont="1" applyBorder="1" applyAlignment="1">
      <alignment horizontal="left" vertical="top" wrapText="1" indent="2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5" fontId="8" fillId="0" borderId="10" xfId="0" applyNumberFormat="1" applyFont="1" applyBorder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8" fillId="0" borderId="1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9" fillId="0" borderId="18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2" fillId="0" borderId="18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0" fillId="0" borderId="0" xfId="0" applyFont="1" applyAlignment="1">
      <alignment horizontal="right" vertical="top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18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ОБРАЗОВАНИЯ НАСЕЛЕНИЯ 
(на 1000 человек населения в возрасте 15 лет и более; по данным переписей населения)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495"/>
          <c:w val="0.9605"/>
          <c:h val="0.8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график!$K$2</c:f>
              <c:strCache>
                <c:ptCount val="1"/>
                <c:pt idx="0">
                  <c:v>2002 г.</c:v>
                </c:pt>
              </c:strCache>
            </c:strRef>
          </c:tx>
          <c:spPr>
            <a:pattFill prst="wdUpDiag">
              <a:fgClr>
                <a:srgbClr val="00808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график!$J$3:$J$10</c:f>
              <c:strCache/>
            </c:strRef>
          </c:cat>
          <c:val>
            <c:numRef>
              <c:f>график!$K$3:$K$10</c:f>
              <c:numCache/>
            </c:numRef>
          </c:val>
        </c:ser>
        <c:ser>
          <c:idx val="1"/>
          <c:order val="1"/>
          <c:tx>
            <c:strRef>
              <c:f>график!$L$2</c:f>
              <c:strCache>
                <c:ptCount val="1"/>
                <c:pt idx="0">
                  <c:v>1989 г.</c:v>
                </c:pt>
              </c:strCache>
            </c:strRef>
          </c:tx>
          <c:spPr>
            <a:pattFill prst="wdDnDiag">
              <a:fgClr>
                <a:srgbClr val="993300"/>
              </a:fgClr>
              <a:bgClr>
                <a:srgbClr val="FF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cat>
            <c:strRef>
              <c:f>график!$J$3:$J$10</c:f>
              <c:strCache/>
            </c:strRef>
          </c:cat>
          <c:val>
            <c:numRef>
              <c:f>график!$L$3:$L$10</c:f>
              <c:numCache/>
            </c:numRef>
          </c:val>
        </c:ser>
        <c:axId val="38388488"/>
        <c:axId val="9952073"/>
      </c:barChart>
      <c:catAx>
        <c:axId val="38388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52073"/>
        <c:crosses val="autoZero"/>
        <c:auto val="1"/>
        <c:lblOffset val="180"/>
        <c:tickLblSkip val="1"/>
        <c:noMultiLvlLbl val="0"/>
      </c:catAx>
      <c:valAx>
        <c:axId val="9952073"/>
        <c:scaling>
          <c:orientation val="minMax"/>
          <c:max val="3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88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96475"/>
          <c:w val="0.62175"/>
          <c:h val="0.0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ДЕТИ В ВОЗРАСТЕ 3-9 ЛЕТ, ОБУЧАЮЩИЕСЯ В ДОШКОЛЬНЫХ И ОБЩЕОБРАЗОВАТЕЛЬНЫХ УЧРЕЖДЕНИЯХ ПО КРАСНОЯРСКОМУ КРАЮ
 ( на 1000 детей данного возраста)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65"/>
          <c:w val="0.96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график3!$J$4</c:f>
              <c:strCache>
                <c:ptCount val="1"/>
                <c:pt idx="0">
                  <c:v>Городское население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график3!$K$3:$Q$3</c:f>
              <c:numCache/>
            </c:numRef>
          </c:cat>
          <c:val>
            <c:numRef>
              <c:f>график3!$K$4:$Q$4</c:f>
              <c:numCache/>
            </c:numRef>
          </c:val>
        </c:ser>
        <c:ser>
          <c:idx val="1"/>
          <c:order val="1"/>
          <c:tx>
            <c:strRef>
              <c:f>график3!$J$5</c:f>
              <c:strCache>
                <c:ptCount val="1"/>
                <c:pt idx="0">
                  <c:v>Сельское население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cat>
            <c:numRef>
              <c:f>график3!$K$3:$Q$3</c:f>
              <c:numCache/>
            </c:numRef>
          </c:cat>
          <c:val>
            <c:numRef>
              <c:f>график3!$K$5:$Q$5</c:f>
              <c:numCache/>
            </c:numRef>
          </c:val>
        </c:ser>
        <c:axId val="22459794"/>
        <c:axId val="811555"/>
      </c:barChart>
      <c:catAx>
        <c:axId val="22459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Возраст, лет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1555"/>
        <c:crosses val="autoZero"/>
        <c:auto val="1"/>
        <c:lblOffset val="100"/>
        <c:tickLblSkip val="1"/>
        <c:noMultiLvlLbl val="0"/>
      </c:catAx>
      <c:valAx>
        <c:axId val="81155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025"/>
          <c:y val="0.97175"/>
          <c:w val="0.5425"/>
          <c:h val="0.0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ГОРОДСКОЕ НАСЕЛЕНИЕ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7"/>
          <c:w val="0.9627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график2!$O$5</c:f>
              <c:strCache>
                <c:ptCount val="1"/>
                <c:pt idx="0">
                  <c:v>2002 г.</c:v>
                </c:pt>
              </c:strCache>
            </c:strRef>
          </c:tx>
          <c:spPr>
            <a:pattFill prst="dkUpDiag">
              <a:fgClr>
                <a:srgbClr val="008080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график2!$N$6:$N$13</c:f>
              <c:strCache/>
            </c:strRef>
          </c:cat>
          <c:val>
            <c:numRef>
              <c:f>график2!$O$6:$O$13</c:f>
              <c:numCache/>
            </c:numRef>
          </c:val>
        </c:ser>
        <c:ser>
          <c:idx val="1"/>
          <c:order val="1"/>
          <c:tx>
            <c:strRef>
              <c:f>график2!$P$5</c:f>
              <c:strCache>
                <c:ptCount val="1"/>
                <c:pt idx="0">
                  <c:v>1989 г.</c:v>
                </c:pt>
              </c:strCache>
            </c:strRef>
          </c:tx>
          <c:spPr>
            <a:pattFill prst="dkDnDiag">
              <a:fgClr>
                <a:srgbClr val="800000"/>
              </a:fgClr>
              <a:bgClr>
                <a:srgbClr val="FF66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график2!$N$6:$N$13</c:f>
              <c:strCache/>
            </c:strRef>
          </c:cat>
          <c:val>
            <c:numRef>
              <c:f>график2!$P$6:$P$13</c:f>
              <c:numCache/>
            </c:numRef>
          </c:val>
        </c:ser>
        <c:axId val="7303996"/>
        <c:axId val="65735965"/>
      </c:barChart>
      <c:catAx>
        <c:axId val="7303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35965"/>
        <c:crosses val="autoZero"/>
        <c:auto val="1"/>
        <c:lblOffset val="0"/>
        <c:tickLblSkip val="1"/>
        <c:noMultiLvlLbl val="0"/>
      </c:catAx>
      <c:valAx>
        <c:axId val="65735965"/>
        <c:scaling>
          <c:orientation val="minMax"/>
          <c:max val="3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03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9695"/>
          <c:w val="0.6045"/>
          <c:h val="0.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СЕЛЬСКОЕ НАСЕЛЕНИЕ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"/>
          <c:w val="0.963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график2!$K$35</c:f>
              <c:strCache>
                <c:ptCount val="1"/>
                <c:pt idx="0">
                  <c:v>2002 г.</c:v>
                </c:pt>
              </c:strCache>
            </c:strRef>
          </c:tx>
          <c:spPr>
            <a:pattFill prst="dkUpDiag">
              <a:fgClr>
                <a:srgbClr val="008080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график2!$J$36:$J$43</c:f>
              <c:strCache/>
            </c:strRef>
          </c:cat>
          <c:val>
            <c:numRef>
              <c:f>график2!$K$36:$K$43</c:f>
              <c:numCache/>
            </c:numRef>
          </c:val>
        </c:ser>
        <c:ser>
          <c:idx val="1"/>
          <c:order val="1"/>
          <c:tx>
            <c:strRef>
              <c:f>график2!$L$35</c:f>
              <c:strCache>
                <c:ptCount val="1"/>
                <c:pt idx="0">
                  <c:v>1989 г.</c:v>
                </c:pt>
              </c:strCache>
            </c:strRef>
          </c:tx>
          <c:spPr>
            <a:pattFill prst="dkDnDiag">
              <a:fgClr>
                <a:srgbClr val="993366"/>
              </a:fgClr>
              <a:bgClr>
                <a:srgbClr val="FF66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график2!$J$36:$J$43</c:f>
              <c:strCache/>
            </c:strRef>
          </c:cat>
          <c:val>
            <c:numRef>
              <c:f>график2!$L$36:$L$43</c:f>
              <c:numCache/>
            </c:numRef>
          </c:val>
        </c:ser>
        <c:axId val="54752774"/>
        <c:axId val="23012919"/>
      </c:barChart>
      <c:catAx>
        <c:axId val="54752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12919"/>
        <c:crosses val="autoZero"/>
        <c:auto val="1"/>
        <c:lblOffset val="0"/>
        <c:tickLblSkip val="1"/>
        <c:noMultiLvlLbl val="0"/>
      </c:catAx>
      <c:valAx>
        <c:axId val="23012919"/>
        <c:scaling>
          <c:orientation val="minMax"/>
          <c:max val="3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825"/>
          <c:y val="0.96225"/>
          <c:w val="0.629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7</xdr:row>
      <xdr:rowOff>76200</xdr:rowOff>
    </xdr:from>
    <xdr:to>
      <xdr:col>3</xdr:col>
      <xdr:colOff>342900</xdr:colOff>
      <xdr:row>17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CFF"/>
            </a:clrFrom>
            <a:clrTo>
              <a:srgbClr val="FFFC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" y="1628775"/>
          <a:ext cx="17811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114300</xdr:rowOff>
    </xdr:from>
    <xdr:to>
      <xdr:col>8</xdr:col>
      <xdr:colOff>504825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171450" y="276225"/>
        <a:ext cx="5819775" cy="898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8</xdr:col>
      <xdr:colOff>533400</xdr:colOff>
      <xdr:row>57</xdr:row>
      <xdr:rowOff>47625</xdr:rowOff>
    </xdr:to>
    <xdr:graphicFrame>
      <xdr:nvGraphicFramePr>
        <xdr:cNvPr id="1" name="Chart 1027"/>
        <xdr:cNvGraphicFramePr/>
      </xdr:nvGraphicFramePr>
      <xdr:xfrm>
        <a:off x="142875" y="85725"/>
        <a:ext cx="587692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28575</xdr:rowOff>
    </xdr:from>
    <xdr:to>
      <xdr:col>8</xdr:col>
      <xdr:colOff>971550</xdr:colOff>
      <xdr:row>58</xdr:row>
      <xdr:rowOff>28575</xdr:rowOff>
    </xdr:to>
    <xdr:graphicFrame>
      <xdr:nvGraphicFramePr>
        <xdr:cNvPr id="1" name="Chart 3"/>
        <xdr:cNvGraphicFramePr/>
      </xdr:nvGraphicFramePr>
      <xdr:xfrm>
        <a:off x="247650" y="752475"/>
        <a:ext cx="6210300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4</xdr:row>
      <xdr:rowOff>28575</xdr:rowOff>
    </xdr:from>
    <xdr:to>
      <xdr:col>18</xdr:col>
      <xdr:colOff>47625</xdr:colOff>
      <xdr:row>58</xdr:row>
      <xdr:rowOff>85725</xdr:rowOff>
    </xdr:to>
    <xdr:graphicFrame>
      <xdr:nvGraphicFramePr>
        <xdr:cNvPr id="2" name="Chart 4"/>
        <xdr:cNvGraphicFramePr/>
      </xdr:nvGraphicFramePr>
      <xdr:xfrm>
        <a:off x="6648450" y="752475"/>
        <a:ext cx="6210300" cy="891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A70" sqref="A70:I70"/>
    </sheetView>
  </sheetViews>
  <sheetFormatPr defaultColWidth="9.00390625" defaultRowHeight="12.75"/>
  <sheetData>
    <row r="1" spans="1:14" s="3" customFormat="1" ht="18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2"/>
      <c r="K1" s="2"/>
      <c r="L1" s="2"/>
      <c r="M1" s="2"/>
      <c r="N1" s="2"/>
    </row>
    <row r="2" spans="1:14" s="3" customFormat="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4" customFormat="1" ht="18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2"/>
      <c r="K3" s="2"/>
      <c r="L3" s="2"/>
      <c r="M3" s="2"/>
      <c r="N3" s="2"/>
    </row>
    <row r="4" spans="1:14" s="4" customFormat="1" ht="18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2"/>
      <c r="K4" s="2"/>
      <c r="L4" s="2"/>
      <c r="M4" s="2"/>
      <c r="N4" s="2"/>
    </row>
    <row r="5" spans="1:14" s="5" customFormat="1" ht="18">
      <c r="A5" s="107" t="s">
        <v>3</v>
      </c>
      <c r="B5" s="107"/>
      <c r="C5" s="107"/>
      <c r="D5" s="107"/>
      <c r="E5" s="107"/>
      <c r="F5" s="107"/>
      <c r="G5" s="107"/>
      <c r="H5" s="107"/>
      <c r="I5" s="107"/>
      <c r="J5" s="2"/>
      <c r="K5" s="2"/>
      <c r="L5" s="2"/>
      <c r="M5" s="2"/>
      <c r="N5" s="2"/>
    </row>
    <row r="6" spans="1:14" s="5" customFormat="1" ht="18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</row>
    <row r="7" spans="1:14" s="5" customFormat="1" ht="18">
      <c r="A7" s="1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</row>
    <row r="9" ht="12.75">
      <c r="F9" t="s">
        <v>4</v>
      </c>
    </row>
    <row r="10" ht="12.75">
      <c r="F10" t="s">
        <v>5</v>
      </c>
    </row>
    <row r="11" ht="12.75">
      <c r="F11" t="s">
        <v>6</v>
      </c>
    </row>
    <row r="12" ht="12.75">
      <c r="F12" t="s">
        <v>7</v>
      </c>
    </row>
    <row r="13" ht="12.75">
      <c r="F13" t="s">
        <v>8</v>
      </c>
    </row>
    <row r="14" ht="12.75">
      <c r="F14" t="s">
        <v>9</v>
      </c>
    </row>
    <row r="15" ht="12.75">
      <c r="H15" s="6" t="s">
        <v>10</v>
      </c>
    </row>
    <row r="21" spans="1:14" s="8" customFormat="1" ht="30">
      <c r="A21" s="108" t="s">
        <v>31</v>
      </c>
      <c r="B21" s="108"/>
      <c r="C21" s="108"/>
      <c r="D21" s="108"/>
      <c r="E21" s="108"/>
      <c r="F21" s="108"/>
      <c r="G21" s="108"/>
      <c r="H21" s="108"/>
      <c r="I21" s="108"/>
      <c r="J21" s="7"/>
      <c r="K21" s="7"/>
      <c r="L21" s="7"/>
      <c r="M21" s="7"/>
      <c r="N21" s="7"/>
    </row>
    <row r="22" spans="1:14" s="8" customFormat="1" ht="30">
      <c r="A22" s="108" t="s">
        <v>11</v>
      </c>
      <c r="B22" s="108"/>
      <c r="C22" s="108"/>
      <c r="D22" s="108"/>
      <c r="E22" s="108"/>
      <c r="F22" s="108"/>
      <c r="G22" s="108"/>
      <c r="H22" s="108"/>
      <c r="I22" s="108"/>
      <c r="J22" s="7"/>
      <c r="K22" s="7"/>
      <c r="L22" s="7"/>
      <c r="M22" s="7"/>
      <c r="N22" s="7"/>
    </row>
    <row r="23" spans="1:9" s="10" customFormat="1" ht="27.75">
      <c r="A23" s="9"/>
      <c r="B23" s="9"/>
      <c r="C23" s="9"/>
      <c r="D23" s="9"/>
      <c r="E23" s="9"/>
      <c r="F23" s="9"/>
      <c r="G23" s="9"/>
      <c r="H23" s="9"/>
      <c r="I23" s="9"/>
    </row>
    <row r="24" spans="1:14" s="5" customFormat="1" ht="18">
      <c r="A24" s="109" t="s">
        <v>12</v>
      </c>
      <c r="B24" s="109"/>
      <c r="C24" s="109"/>
      <c r="D24" s="109"/>
      <c r="E24" s="109"/>
      <c r="F24" s="109"/>
      <c r="G24" s="109"/>
      <c r="H24" s="109"/>
      <c r="I24" s="109"/>
      <c r="J24" s="2"/>
      <c r="K24" s="2"/>
      <c r="L24" s="2"/>
      <c r="M24" s="2"/>
      <c r="N24" s="2"/>
    </row>
    <row r="27" spans="1:14" s="12" customFormat="1" ht="18.75">
      <c r="A27" s="110" t="s">
        <v>17</v>
      </c>
      <c r="B27" s="110"/>
      <c r="C27" s="110"/>
      <c r="D27" s="110"/>
      <c r="E27" s="110"/>
      <c r="F27" s="110"/>
      <c r="G27" s="110"/>
      <c r="H27" s="110"/>
      <c r="I27" s="110"/>
      <c r="J27" s="11"/>
      <c r="K27" s="11"/>
      <c r="L27" s="11"/>
      <c r="M27" s="11"/>
      <c r="N27" s="11"/>
    </row>
    <row r="28" spans="1:14" s="12" customFormat="1" ht="18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2" customFormat="1" ht="18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s="12" customFormat="1" ht="18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s="12" customFormat="1" ht="18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s="12" customFormat="1" ht="18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s="12" customFormat="1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s="12" customFormat="1" ht="18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s="12" customFormat="1" ht="18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s="12" customFormat="1" ht="18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s="12" customFormat="1" ht="18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s="12" customFormat="1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s="12" customFormat="1" ht="18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s="12" customFormat="1" ht="18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4" spans="1:14" s="4" customFormat="1" ht="15.75">
      <c r="A44" s="107" t="s">
        <v>13</v>
      </c>
      <c r="B44" s="107"/>
      <c r="C44" s="107"/>
      <c r="D44" s="107"/>
      <c r="E44" s="107"/>
      <c r="F44" s="107"/>
      <c r="G44" s="107"/>
      <c r="H44" s="107"/>
      <c r="I44" s="107"/>
      <c r="J44" s="1"/>
      <c r="K44" s="1"/>
      <c r="L44" s="1"/>
      <c r="M44" s="1"/>
      <c r="N44" s="1"/>
    </row>
    <row r="45" spans="1:14" s="4" customFormat="1" ht="15.75">
      <c r="A45" s="107">
        <v>2005</v>
      </c>
      <c r="B45" s="107"/>
      <c r="C45" s="107"/>
      <c r="D45" s="107"/>
      <c r="E45" s="107"/>
      <c r="F45" s="107"/>
      <c r="G45" s="107"/>
      <c r="H45" s="107"/>
      <c r="I45" s="107"/>
      <c r="J45" s="1"/>
      <c r="K45" s="1"/>
      <c r="L45" s="1"/>
      <c r="M45" s="1"/>
      <c r="N45" s="1"/>
    </row>
    <row r="46" spans="1:14" ht="18">
      <c r="A46" s="107" t="s">
        <v>0</v>
      </c>
      <c r="B46" s="107"/>
      <c r="C46" s="107"/>
      <c r="D46" s="107"/>
      <c r="E46" s="107"/>
      <c r="F46" s="107"/>
      <c r="G46" s="107"/>
      <c r="H46" s="107"/>
      <c r="I46" s="107"/>
      <c r="J46" s="2"/>
      <c r="K46" s="2"/>
      <c r="L46" s="2"/>
      <c r="M46" s="2"/>
      <c r="N46" s="2"/>
    </row>
    <row r="47" spans="1:14" ht="1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8">
      <c r="A48" s="107" t="s">
        <v>1</v>
      </c>
      <c r="B48" s="107"/>
      <c r="C48" s="107"/>
      <c r="D48" s="107"/>
      <c r="E48" s="107"/>
      <c r="F48" s="107"/>
      <c r="G48" s="107"/>
      <c r="H48" s="107"/>
      <c r="I48" s="107"/>
      <c r="J48" s="2"/>
      <c r="K48" s="2"/>
      <c r="L48" s="2"/>
      <c r="M48" s="2"/>
      <c r="N48" s="2"/>
    </row>
    <row r="49" spans="1:14" ht="18">
      <c r="A49" s="107" t="s">
        <v>2</v>
      </c>
      <c r="B49" s="107"/>
      <c r="C49" s="107"/>
      <c r="D49" s="107"/>
      <c r="E49" s="107"/>
      <c r="F49" s="107"/>
      <c r="G49" s="107"/>
      <c r="H49" s="107"/>
      <c r="I49" s="107"/>
      <c r="J49" s="2"/>
      <c r="K49" s="2"/>
      <c r="L49" s="2"/>
      <c r="M49" s="2"/>
      <c r="N49" s="2"/>
    </row>
    <row r="50" spans="1:14" ht="18">
      <c r="A50" s="107" t="s">
        <v>3</v>
      </c>
      <c r="B50" s="107"/>
      <c r="C50" s="107"/>
      <c r="D50" s="107"/>
      <c r="E50" s="107"/>
      <c r="F50" s="107"/>
      <c r="G50" s="107"/>
      <c r="H50" s="107"/>
      <c r="I50" s="107"/>
      <c r="J50" s="2"/>
      <c r="K50" s="2"/>
      <c r="L50" s="2"/>
      <c r="M50" s="2"/>
      <c r="N50" s="2"/>
    </row>
    <row r="51" spans="6:9" ht="15.75">
      <c r="F51" s="13"/>
      <c r="G51" s="14"/>
      <c r="H51" s="15"/>
      <c r="I51" s="15"/>
    </row>
    <row r="54" ht="12.75">
      <c r="E54" s="16" t="s">
        <v>14</v>
      </c>
    </row>
    <row r="55" ht="12.75">
      <c r="E55" s="16" t="s">
        <v>15</v>
      </c>
    </row>
    <row r="56" spans="4:5" ht="15">
      <c r="D56" s="17"/>
      <c r="E56" s="16" t="s">
        <v>16</v>
      </c>
    </row>
    <row r="63" spans="1:14" s="8" customFormat="1" ht="27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s="8" customFormat="1" ht="27.75" customHeight="1">
      <c r="A64" s="108" t="s">
        <v>31</v>
      </c>
      <c r="B64" s="108"/>
      <c r="C64" s="108"/>
      <c r="D64" s="108"/>
      <c r="E64" s="108"/>
      <c r="F64" s="108"/>
      <c r="G64" s="108"/>
      <c r="H64" s="108"/>
      <c r="I64" s="108"/>
      <c r="J64" s="7"/>
      <c r="K64" s="7"/>
      <c r="L64" s="7"/>
      <c r="M64" s="7"/>
      <c r="N64" s="7"/>
    </row>
    <row r="65" spans="1:14" ht="30">
      <c r="A65" s="108" t="s">
        <v>11</v>
      </c>
      <c r="B65" s="108"/>
      <c r="C65" s="108"/>
      <c r="D65" s="108"/>
      <c r="E65" s="108"/>
      <c r="F65" s="108"/>
      <c r="G65" s="108"/>
      <c r="H65" s="108"/>
      <c r="I65" s="108"/>
      <c r="J65" s="2"/>
      <c r="K65" s="2"/>
      <c r="L65" s="2"/>
      <c r="M65" s="2"/>
      <c r="N65" s="2"/>
    </row>
    <row r="66" spans="1:9" ht="27.75">
      <c r="A66" s="9"/>
      <c r="B66" s="9"/>
      <c r="C66" s="9"/>
      <c r="D66" s="9"/>
      <c r="E66" s="9"/>
      <c r="F66" s="9"/>
      <c r="G66" s="9"/>
      <c r="H66" s="9"/>
      <c r="I66" s="9"/>
    </row>
    <row r="67" spans="1:9" ht="18">
      <c r="A67" s="109" t="s">
        <v>12</v>
      </c>
      <c r="B67" s="109"/>
      <c r="C67" s="109"/>
      <c r="D67" s="109"/>
      <c r="E67" s="109"/>
      <c r="F67" s="109"/>
      <c r="G67" s="109"/>
      <c r="H67" s="109"/>
      <c r="I67" s="109"/>
    </row>
    <row r="68" spans="10:14" ht="18.75">
      <c r="J68" s="11"/>
      <c r="K68" s="11"/>
      <c r="L68" s="11"/>
      <c r="M68" s="11"/>
      <c r="N68" s="11"/>
    </row>
    <row r="70" spans="1:9" ht="18.75">
      <c r="A70" s="110" t="s">
        <v>383</v>
      </c>
      <c r="B70" s="110"/>
      <c r="C70" s="110"/>
      <c r="D70" s="110"/>
      <c r="E70" s="110"/>
      <c r="F70" s="110"/>
      <c r="G70" s="110"/>
      <c r="H70" s="110"/>
      <c r="I70" s="110"/>
    </row>
    <row r="71" spans="1:9" ht="18.7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8.7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8.7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8.75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8.75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8.75">
      <c r="A76" s="11"/>
      <c r="B76" s="11"/>
      <c r="C76" s="11"/>
      <c r="D76" s="11"/>
      <c r="E76" s="11"/>
      <c r="F76" s="11"/>
      <c r="G76" s="11"/>
      <c r="H76" s="11"/>
      <c r="I76" s="11"/>
    </row>
    <row r="77" spans="1:14" s="4" customFormat="1" ht="18.75">
      <c r="A77" s="11"/>
      <c r="B77" s="11"/>
      <c r="C77" s="11"/>
      <c r="D77" s="11"/>
      <c r="E77" s="11"/>
      <c r="F77" s="11"/>
      <c r="G77" s="11"/>
      <c r="H77" s="11"/>
      <c r="I77" s="11"/>
      <c r="J77" s="1"/>
      <c r="K77" s="1"/>
      <c r="L77" s="1"/>
      <c r="M77" s="1"/>
      <c r="N77" s="1"/>
    </row>
    <row r="78" spans="1:14" s="4" customFormat="1" ht="18.75">
      <c r="A78" s="11"/>
      <c r="B78" s="11"/>
      <c r="C78" s="11"/>
      <c r="D78" s="11"/>
      <c r="E78" s="11"/>
      <c r="F78" s="11"/>
      <c r="G78" s="11"/>
      <c r="H78" s="11"/>
      <c r="I78" s="11"/>
      <c r="J78" s="1"/>
      <c r="K78" s="1"/>
      <c r="L78" s="1"/>
      <c r="M78" s="1"/>
      <c r="N78" s="1"/>
    </row>
    <row r="79" spans="1:9" ht="18.75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8.75">
      <c r="A80" s="11"/>
      <c r="B80" s="11"/>
      <c r="C80" s="11"/>
      <c r="D80" s="11"/>
      <c r="E80" s="11"/>
      <c r="F80" s="11"/>
      <c r="G80" s="11"/>
      <c r="H80" s="11"/>
      <c r="I80" s="11"/>
    </row>
    <row r="88" spans="1:9" ht="15.75">
      <c r="A88" s="107" t="s">
        <v>13</v>
      </c>
      <c r="B88" s="107"/>
      <c r="C88" s="107"/>
      <c r="D88" s="107"/>
      <c r="E88" s="107"/>
      <c r="F88" s="107"/>
      <c r="G88" s="107"/>
      <c r="H88" s="107"/>
      <c r="I88" s="107"/>
    </row>
    <row r="89" spans="1:9" ht="15.75">
      <c r="A89" s="107">
        <v>2005</v>
      </c>
      <c r="B89" s="107"/>
      <c r="C89" s="107"/>
      <c r="D89" s="107"/>
      <c r="E89" s="107"/>
      <c r="F89" s="107"/>
      <c r="G89" s="107"/>
      <c r="H89" s="107"/>
      <c r="I89" s="107"/>
    </row>
  </sheetData>
  <sheetProtection/>
  <mergeCells count="20">
    <mergeCell ref="A1:I1"/>
    <mergeCell ref="A3:I3"/>
    <mergeCell ref="A4:I4"/>
    <mergeCell ref="A5:I5"/>
    <mergeCell ref="A27:I27"/>
    <mergeCell ref="A44:I44"/>
    <mergeCell ref="A45:I45"/>
    <mergeCell ref="A46:I46"/>
    <mergeCell ref="A21:I21"/>
    <mergeCell ref="A22:I22"/>
    <mergeCell ref="A24:I24"/>
    <mergeCell ref="A88:I88"/>
    <mergeCell ref="A89:I89"/>
    <mergeCell ref="A65:I65"/>
    <mergeCell ref="A67:I67"/>
    <mergeCell ref="A70:I70"/>
    <mergeCell ref="A48:I48"/>
    <mergeCell ref="A49:I49"/>
    <mergeCell ref="A50:I50"/>
    <mergeCell ref="A64:I6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2"/>
  <sheetViews>
    <sheetView zoomScale="75" zoomScaleNormal="75" zoomScalePageLayoutView="0" workbookViewId="0" topLeftCell="A1">
      <pane ySplit="5" topLeftCell="A29" activePane="bottomLeft" state="frozen"/>
      <selection pane="topLeft" activeCell="A1" sqref="A1"/>
      <selection pane="bottomLeft" activeCell="A42" sqref="A42"/>
    </sheetView>
  </sheetViews>
  <sheetFormatPr defaultColWidth="9.00390625" defaultRowHeight="12.75"/>
  <cols>
    <col min="1" max="1" width="27.375" style="55" customWidth="1"/>
    <col min="2" max="2" width="12.375" style="18" customWidth="1"/>
    <col min="3" max="3" width="11.00390625" style="18" customWidth="1"/>
    <col min="4" max="4" width="10.25390625" style="18" customWidth="1"/>
    <col min="5" max="5" width="9.875" style="18" customWidth="1"/>
    <col min="6" max="7" width="11.375" style="18" customWidth="1"/>
    <col min="8" max="8" width="10.75390625" style="18" customWidth="1"/>
    <col min="9" max="9" width="11.875" style="18" customWidth="1"/>
    <col min="10" max="10" width="14.25390625" style="18" customWidth="1"/>
    <col min="11" max="11" width="14.375" style="18" customWidth="1"/>
    <col min="12" max="12" width="15.875" style="18" customWidth="1"/>
    <col min="13" max="16384" width="9.125" style="18" customWidth="1"/>
  </cols>
  <sheetData>
    <row r="1" spans="1:7" s="4" customFormat="1" ht="15.75">
      <c r="A1" s="146" t="s">
        <v>147</v>
      </c>
      <c r="B1" s="146"/>
      <c r="C1" s="146"/>
      <c r="D1" s="146"/>
      <c r="E1" s="146"/>
      <c r="F1" s="146"/>
      <c r="G1" s="4" t="s">
        <v>148</v>
      </c>
    </row>
    <row r="2" s="17" customFormat="1" ht="15">
      <c r="A2" s="58"/>
    </row>
    <row r="3" spans="1:12" ht="15.75">
      <c r="A3" s="147"/>
      <c r="B3" s="130" t="s">
        <v>316</v>
      </c>
      <c r="C3" s="151" t="s">
        <v>152</v>
      </c>
      <c r="D3" s="152"/>
      <c r="E3" s="152"/>
      <c r="F3" s="152"/>
      <c r="G3" s="157" t="s">
        <v>153</v>
      </c>
      <c r="H3" s="157"/>
      <c r="I3" s="158"/>
      <c r="J3" s="130" t="s">
        <v>145</v>
      </c>
      <c r="K3" s="130" t="s">
        <v>158</v>
      </c>
      <c r="L3" s="115" t="s">
        <v>146</v>
      </c>
    </row>
    <row r="4" spans="1:12" ht="15.75">
      <c r="A4" s="148"/>
      <c r="B4" s="150"/>
      <c r="C4" s="124" t="s">
        <v>137</v>
      </c>
      <c r="D4" s="124"/>
      <c r="E4" s="124"/>
      <c r="F4" s="154"/>
      <c r="G4" s="155" t="s">
        <v>142</v>
      </c>
      <c r="H4" s="156"/>
      <c r="I4" s="156"/>
      <c r="J4" s="150"/>
      <c r="K4" s="150"/>
      <c r="L4" s="153"/>
    </row>
    <row r="5" spans="1:13" ht="64.5" customHeight="1">
      <c r="A5" s="149"/>
      <c r="B5" s="131"/>
      <c r="C5" s="34" t="s">
        <v>317</v>
      </c>
      <c r="D5" s="44" t="s">
        <v>139</v>
      </c>
      <c r="E5" s="34" t="s">
        <v>140</v>
      </c>
      <c r="F5" s="44" t="s">
        <v>141</v>
      </c>
      <c r="G5" s="44" t="s">
        <v>143</v>
      </c>
      <c r="H5" s="44" t="s">
        <v>144</v>
      </c>
      <c r="I5" s="34" t="s">
        <v>141</v>
      </c>
      <c r="J5" s="131"/>
      <c r="K5" s="131"/>
      <c r="L5" s="117"/>
      <c r="M5" s="57"/>
    </row>
    <row r="6" spans="1:12" s="19" customFormat="1" ht="15.75">
      <c r="A6" s="80" t="s">
        <v>67</v>
      </c>
      <c r="B6" s="79">
        <v>2440187</v>
      </c>
      <c r="C6" s="19">
        <v>351414</v>
      </c>
      <c r="D6" s="19">
        <v>72730</v>
      </c>
      <c r="E6" s="19">
        <v>672385</v>
      </c>
      <c r="F6" s="19">
        <v>298725</v>
      </c>
      <c r="G6" s="19">
        <v>446776</v>
      </c>
      <c r="H6" s="79">
        <v>367037</v>
      </c>
      <c r="I6" s="79">
        <v>194211</v>
      </c>
      <c r="J6" s="19">
        <v>24874</v>
      </c>
      <c r="K6" s="19">
        <v>14086</v>
      </c>
      <c r="L6" s="19">
        <v>12035</v>
      </c>
    </row>
    <row r="7" spans="1:12" ht="15.75">
      <c r="A7" s="55" t="s">
        <v>13</v>
      </c>
      <c r="B7" s="18">
        <v>770240</v>
      </c>
      <c r="C7" s="18">
        <v>174456</v>
      </c>
      <c r="D7" s="18">
        <v>40751</v>
      </c>
      <c r="E7" s="18">
        <v>211744</v>
      </c>
      <c r="F7" s="18">
        <v>63386</v>
      </c>
      <c r="G7" s="18">
        <v>146928</v>
      </c>
      <c r="H7" s="18">
        <v>91426</v>
      </c>
      <c r="I7" s="18">
        <v>34874</v>
      </c>
      <c r="J7" s="18">
        <v>3809</v>
      </c>
      <c r="K7" s="18">
        <v>1716</v>
      </c>
      <c r="L7" s="18">
        <v>2866</v>
      </c>
    </row>
    <row r="8" spans="1:12" ht="15.75" customHeight="1">
      <c r="A8" s="56" t="s">
        <v>68</v>
      </c>
      <c r="B8" s="18">
        <v>99451</v>
      </c>
      <c r="C8" s="18">
        <v>11210</v>
      </c>
      <c r="D8" s="55">
        <v>2572</v>
      </c>
      <c r="E8" s="18">
        <v>38295</v>
      </c>
      <c r="F8" s="18">
        <v>10323</v>
      </c>
      <c r="G8" s="18">
        <v>14558</v>
      </c>
      <c r="H8" s="18">
        <v>14597</v>
      </c>
      <c r="I8" s="18">
        <v>6479</v>
      </c>
      <c r="J8" s="18">
        <v>706</v>
      </c>
      <c r="K8" s="18">
        <v>349</v>
      </c>
      <c r="L8" s="18">
        <v>711</v>
      </c>
    </row>
    <row r="9" spans="1:12" ht="15.75">
      <c r="A9" s="55" t="s">
        <v>69</v>
      </c>
      <c r="B9" s="18">
        <v>20241</v>
      </c>
      <c r="C9" s="18">
        <v>1739</v>
      </c>
      <c r="D9" s="18">
        <v>363</v>
      </c>
      <c r="E9" s="18">
        <v>6055</v>
      </c>
      <c r="F9" s="18">
        <v>2507</v>
      </c>
      <c r="G9" s="18">
        <v>3888</v>
      </c>
      <c r="H9" s="18">
        <v>3374</v>
      </c>
      <c r="I9" s="18">
        <v>2083</v>
      </c>
      <c r="J9" s="18">
        <v>184</v>
      </c>
      <c r="K9" s="18">
        <v>86</v>
      </c>
      <c r="L9" s="18">
        <v>48</v>
      </c>
    </row>
    <row r="10" spans="1:12" ht="16.5" customHeight="1">
      <c r="A10" s="55" t="s">
        <v>70</v>
      </c>
      <c r="B10" s="18">
        <v>15584</v>
      </c>
      <c r="C10" s="18">
        <v>1796</v>
      </c>
      <c r="D10" s="18">
        <v>262</v>
      </c>
      <c r="E10" s="18">
        <v>4947</v>
      </c>
      <c r="F10" s="18">
        <v>2027</v>
      </c>
      <c r="G10" s="18">
        <v>3042</v>
      </c>
      <c r="H10" s="18">
        <v>2064</v>
      </c>
      <c r="I10" s="18">
        <v>1275</v>
      </c>
      <c r="J10" s="18">
        <v>138</v>
      </c>
      <c r="K10" s="18">
        <v>84</v>
      </c>
      <c r="L10" s="18">
        <v>33</v>
      </c>
    </row>
    <row r="11" spans="1:12" ht="15.75" customHeight="1">
      <c r="A11" s="56" t="s">
        <v>71</v>
      </c>
      <c r="B11" s="18">
        <v>28949</v>
      </c>
      <c r="C11" s="18">
        <v>3845</v>
      </c>
      <c r="D11" s="18">
        <v>699</v>
      </c>
      <c r="E11" s="18">
        <v>9064</v>
      </c>
      <c r="F11" s="18">
        <v>3664</v>
      </c>
      <c r="G11" s="18">
        <v>5059</v>
      </c>
      <c r="H11" s="18">
        <v>4600</v>
      </c>
      <c r="I11" s="18">
        <v>1815</v>
      </c>
      <c r="J11" s="18">
        <v>168</v>
      </c>
      <c r="K11" s="18">
        <v>75</v>
      </c>
      <c r="L11" s="18">
        <v>35</v>
      </c>
    </row>
    <row r="12" spans="1:12" ht="15.75">
      <c r="A12" s="55" t="s">
        <v>72</v>
      </c>
      <c r="B12" s="18">
        <v>16660</v>
      </c>
      <c r="C12" s="18">
        <v>2723</v>
      </c>
      <c r="D12" s="18">
        <v>331</v>
      </c>
      <c r="E12" s="18">
        <v>5094</v>
      </c>
      <c r="F12" s="18">
        <v>2008</v>
      </c>
      <c r="G12" s="18">
        <v>2737</v>
      </c>
      <c r="H12" s="18">
        <v>2346</v>
      </c>
      <c r="I12" s="18">
        <v>1194</v>
      </c>
      <c r="J12" s="18">
        <v>209</v>
      </c>
      <c r="K12" s="18">
        <v>89</v>
      </c>
      <c r="L12" s="18">
        <v>18</v>
      </c>
    </row>
    <row r="13" spans="1:12" ht="16.5" customHeight="1">
      <c r="A13" s="56" t="s">
        <v>73</v>
      </c>
      <c r="B13" s="18">
        <v>87540</v>
      </c>
      <c r="C13" s="18">
        <v>18798</v>
      </c>
      <c r="D13" s="18">
        <v>3027</v>
      </c>
      <c r="E13" s="18">
        <v>28491</v>
      </c>
      <c r="F13" s="18">
        <v>9424</v>
      </c>
      <c r="G13" s="18">
        <v>13392</v>
      </c>
      <c r="H13" s="18">
        <v>10028</v>
      </c>
      <c r="I13" s="18">
        <v>4017</v>
      </c>
      <c r="J13" s="18">
        <v>363</v>
      </c>
      <c r="K13" s="18">
        <v>159</v>
      </c>
      <c r="L13" s="50" t="s">
        <v>66</v>
      </c>
    </row>
    <row r="14" spans="1:12" ht="15.75" customHeight="1">
      <c r="A14" s="56" t="s">
        <v>74</v>
      </c>
      <c r="B14" s="18">
        <v>13201</v>
      </c>
      <c r="C14" s="18">
        <v>1099</v>
      </c>
      <c r="D14" s="18">
        <v>185</v>
      </c>
      <c r="E14" s="18">
        <v>3493</v>
      </c>
      <c r="F14" s="18">
        <v>1713</v>
      </c>
      <c r="G14" s="18">
        <v>2460</v>
      </c>
      <c r="H14" s="18">
        <v>2333</v>
      </c>
      <c r="I14" s="18">
        <v>1736</v>
      </c>
      <c r="J14" s="18">
        <v>182</v>
      </c>
      <c r="K14" s="18">
        <v>87</v>
      </c>
      <c r="L14" s="50" t="s">
        <v>66</v>
      </c>
    </row>
    <row r="15" spans="1:12" ht="15.75">
      <c r="A15" s="55" t="s">
        <v>75</v>
      </c>
      <c r="B15" s="18">
        <v>57980</v>
      </c>
      <c r="C15" s="18">
        <v>9198</v>
      </c>
      <c r="D15" s="18">
        <v>1301</v>
      </c>
      <c r="E15" s="18">
        <v>18181</v>
      </c>
      <c r="F15" s="18">
        <v>8102</v>
      </c>
      <c r="G15" s="18">
        <v>9667</v>
      </c>
      <c r="H15" s="18">
        <v>7277</v>
      </c>
      <c r="I15" s="18">
        <v>3091</v>
      </c>
      <c r="J15" s="18">
        <v>226</v>
      </c>
      <c r="K15" s="18">
        <v>89</v>
      </c>
      <c r="L15" s="18">
        <v>937</v>
      </c>
    </row>
    <row r="16" spans="1:12" ht="15.75">
      <c r="A16" s="55" t="s">
        <v>76</v>
      </c>
      <c r="B16" s="18">
        <v>8182</v>
      </c>
      <c r="C16" s="18">
        <v>730</v>
      </c>
      <c r="D16" s="18">
        <v>143</v>
      </c>
      <c r="E16" s="18">
        <v>2088</v>
      </c>
      <c r="F16" s="50">
        <v>817</v>
      </c>
      <c r="G16" s="18">
        <v>2665</v>
      </c>
      <c r="H16" s="18">
        <v>1278</v>
      </c>
      <c r="I16" s="18">
        <v>401</v>
      </c>
      <c r="J16" s="18">
        <v>28</v>
      </c>
      <c r="K16" s="18">
        <v>13</v>
      </c>
      <c r="L16" s="18">
        <v>32</v>
      </c>
    </row>
    <row r="17" spans="1:12" ht="15.75">
      <c r="A17" s="55" t="s">
        <v>77</v>
      </c>
      <c r="B17" s="18">
        <v>85208</v>
      </c>
      <c r="C17" s="18">
        <v>9241</v>
      </c>
      <c r="D17" s="18">
        <v>1495</v>
      </c>
      <c r="E17" s="18">
        <v>28060</v>
      </c>
      <c r="F17" s="18">
        <v>11051</v>
      </c>
      <c r="G17" s="18">
        <v>13528</v>
      </c>
      <c r="H17" s="18">
        <v>13856</v>
      </c>
      <c r="I17" s="18">
        <v>6927</v>
      </c>
      <c r="J17" s="18">
        <v>902</v>
      </c>
      <c r="K17" s="18">
        <v>432</v>
      </c>
      <c r="L17" s="18">
        <v>148</v>
      </c>
    </row>
    <row r="18" spans="1:12" ht="16.5" customHeight="1">
      <c r="A18" s="56" t="s">
        <v>78</v>
      </c>
      <c r="B18" s="18">
        <v>57737</v>
      </c>
      <c r="C18" s="18">
        <v>7003</v>
      </c>
      <c r="D18" s="18">
        <v>1598</v>
      </c>
      <c r="E18" s="18">
        <v>15125</v>
      </c>
      <c r="F18" s="18">
        <v>6529</v>
      </c>
      <c r="G18" s="18">
        <v>12678</v>
      </c>
      <c r="H18" s="18">
        <v>10071</v>
      </c>
      <c r="I18" s="18">
        <v>4255</v>
      </c>
      <c r="J18" s="18">
        <v>441</v>
      </c>
      <c r="K18" s="18">
        <v>243</v>
      </c>
      <c r="L18" s="18">
        <v>37</v>
      </c>
    </row>
    <row r="19" spans="1:12" ht="15.75" customHeight="1">
      <c r="A19" s="56" t="s">
        <v>79</v>
      </c>
      <c r="B19" s="18">
        <v>63228</v>
      </c>
      <c r="C19" s="18">
        <v>9046</v>
      </c>
      <c r="D19" s="18">
        <v>1322</v>
      </c>
      <c r="E19" s="18">
        <v>19218</v>
      </c>
      <c r="F19" s="18">
        <v>6908</v>
      </c>
      <c r="G19" s="18">
        <v>12021</v>
      </c>
      <c r="H19" s="18">
        <v>9237</v>
      </c>
      <c r="I19" s="18">
        <v>4833</v>
      </c>
      <c r="J19" s="18">
        <v>641</v>
      </c>
      <c r="K19" s="18">
        <v>287</v>
      </c>
      <c r="L19" s="18">
        <v>2</v>
      </c>
    </row>
    <row r="20" spans="1:12" ht="15.75">
      <c r="A20" s="55" t="s">
        <v>80</v>
      </c>
      <c r="B20" s="18">
        <v>46971</v>
      </c>
      <c r="C20" s="18">
        <v>4500</v>
      </c>
      <c r="D20" s="18">
        <v>646</v>
      </c>
      <c r="E20" s="18">
        <v>16321</v>
      </c>
      <c r="F20" s="18">
        <v>6324</v>
      </c>
      <c r="G20" s="18">
        <v>6599</v>
      </c>
      <c r="H20" s="18">
        <v>7532</v>
      </c>
      <c r="I20" s="18">
        <v>4293</v>
      </c>
      <c r="J20" s="18">
        <v>546</v>
      </c>
      <c r="K20" s="18">
        <v>282</v>
      </c>
      <c r="L20" s="18">
        <v>210</v>
      </c>
    </row>
    <row r="21" spans="1:12" ht="15.75" customHeight="1">
      <c r="A21" s="56" t="s">
        <v>81</v>
      </c>
      <c r="B21" s="18">
        <v>177293</v>
      </c>
      <c r="C21" s="18">
        <v>26059</v>
      </c>
      <c r="D21" s="18">
        <v>5952</v>
      </c>
      <c r="E21" s="18">
        <v>55236</v>
      </c>
      <c r="F21" s="18">
        <v>24808</v>
      </c>
      <c r="G21" s="18">
        <v>40757</v>
      </c>
      <c r="H21" s="18">
        <v>16251</v>
      </c>
      <c r="I21" s="18">
        <v>2281</v>
      </c>
      <c r="J21" s="18">
        <v>108</v>
      </c>
      <c r="K21" s="18">
        <v>49</v>
      </c>
      <c r="L21" s="18">
        <v>5841</v>
      </c>
    </row>
    <row r="22" spans="1:12" ht="15.75">
      <c r="A22" s="55" t="s">
        <v>82</v>
      </c>
      <c r="B22" s="18">
        <v>25694</v>
      </c>
      <c r="C22" s="18">
        <v>3773</v>
      </c>
      <c r="D22" s="18">
        <v>744</v>
      </c>
      <c r="E22" s="18">
        <v>8653</v>
      </c>
      <c r="F22" s="18">
        <v>3528</v>
      </c>
      <c r="G22" s="18">
        <v>4516</v>
      </c>
      <c r="H22" s="18">
        <v>3309</v>
      </c>
      <c r="I22" s="18">
        <v>1031</v>
      </c>
      <c r="J22" s="18">
        <v>125</v>
      </c>
      <c r="K22" s="18">
        <v>57</v>
      </c>
      <c r="L22" s="18">
        <v>15</v>
      </c>
    </row>
    <row r="23" spans="1:12" ht="15.75" customHeight="1">
      <c r="A23" s="56" t="s">
        <v>83</v>
      </c>
      <c r="B23" s="18">
        <v>43405</v>
      </c>
      <c r="C23" s="18">
        <v>4974</v>
      </c>
      <c r="D23" s="18">
        <v>731</v>
      </c>
      <c r="E23" s="18">
        <v>13722</v>
      </c>
      <c r="F23" s="18">
        <v>6379</v>
      </c>
      <c r="G23" s="18">
        <v>8402</v>
      </c>
      <c r="H23" s="18">
        <v>6283</v>
      </c>
      <c r="I23" s="18">
        <v>2591</v>
      </c>
      <c r="J23" s="18">
        <v>279</v>
      </c>
      <c r="K23" s="18">
        <v>142</v>
      </c>
      <c r="L23" s="18">
        <v>44</v>
      </c>
    </row>
    <row r="24" spans="1:12" ht="15.75">
      <c r="A24" s="55" t="s">
        <v>84</v>
      </c>
      <c r="B24" s="18">
        <v>3906</v>
      </c>
      <c r="C24" s="18">
        <v>844</v>
      </c>
      <c r="D24" s="18">
        <v>86</v>
      </c>
      <c r="E24" s="18">
        <v>1266</v>
      </c>
      <c r="F24" s="18">
        <v>453</v>
      </c>
      <c r="G24" s="18">
        <v>753</v>
      </c>
      <c r="H24" s="18">
        <v>394</v>
      </c>
      <c r="I24" s="18">
        <v>97</v>
      </c>
      <c r="J24" s="18">
        <v>13</v>
      </c>
      <c r="K24" s="18">
        <v>7</v>
      </c>
      <c r="L24" s="50" t="s">
        <v>66</v>
      </c>
    </row>
    <row r="25" spans="1:12" ht="15.75">
      <c r="A25" s="55" t="s">
        <v>85</v>
      </c>
      <c r="B25" s="18">
        <v>8670</v>
      </c>
      <c r="C25" s="18">
        <v>1713</v>
      </c>
      <c r="D25" s="18">
        <v>172</v>
      </c>
      <c r="E25" s="18">
        <v>2811</v>
      </c>
      <c r="F25" s="18">
        <v>1253</v>
      </c>
      <c r="G25" s="18">
        <v>1511</v>
      </c>
      <c r="H25" s="18">
        <v>993</v>
      </c>
      <c r="I25" s="18">
        <v>200</v>
      </c>
      <c r="J25" s="18">
        <v>17</v>
      </c>
      <c r="K25" s="18">
        <v>10</v>
      </c>
      <c r="L25" s="50" t="s">
        <v>66</v>
      </c>
    </row>
    <row r="26" spans="1:12" ht="15.75">
      <c r="A26" s="55" t="s">
        <v>86</v>
      </c>
      <c r="B26" s="18">
        <v>21316</v>
      </c>
      <c r="C26" s="18">
        <v>1060</v>
      </c>
      <c r="D26" s="18">
        <v>190</v>
      </c>
      <c r="E26" s="18">
        <v>4073</v>
      </c>
      <c r="F26" s="18">
        <v>3891</v>
      </c>
      <c r="G26" s="18">
        <v>2879</v>
      </c>
      <c r="H26" s="18">
        <v>4841</v>
      </c>
      <c r="I26" s="18">
        <v>3866</v>
      </c>
      <c r="J26" s="18">
        <v>516</v>
      </c>
      <c r="K26" s="18">
        <v>358</v>
      </c>
      <c r="L26" s="50" t="s">
        <v>66</v>
      </c>
    </row>
    <row r="27" spans="1:12" ht="15.75">
      <c r="A27" s="55" t="s">
        <v>87</v>
      </c>
      <c r="B27" s="18">
        <v>12148</v>
      </c>
      <c r="C27" s="18">
        <v>697</v>
      </c>
      <c r="D27" s="18">
        <v>125</v>
      </c>
      <c r="E27" s="18">
        <v>3288</v>
      </c>
      <c r="F27" s="18">
        <v>1539</v>
      </c>
      <c r="G27" s="18">
        <v>1719</v>
      </c>
      <c r="H27" s="18">
        <v>2678</v>
      </c>
      <c r="I27" s="18">
        <v>1861</v>
      </c>
      <c r="J27" s="18">
        <v>241</v>
      </c>
      <c r="K27" s="18">
        <v>164</v>
      </c>
      <c r="L27" s="50" t="s">
        <v>66</v>
      </c>
    </row>
    <row r="28" spans="1:12" ht="15.75">
      <c r="A28" s="55" t="s">
        <v>88</v>
      </c>
      <c r="B28" s="18">
        <v>20148</v>
      </c>
      <c r="C28" s="18">
        <v>1357</v>
      </c>
      <c r="D28" s="18">
        <v>186</v>
      </c>
      <c r="E28" s="18">
        <v>4169</v>
      </c>
      <c r="F28" s="18">
        <v>3661</v>
      </c>
      <c r="G28" s="18">
        <v>3287</v>
      </c>
      <c r="H28" s="18">
        <v>4034</v>
      </c>
      <c r="I28" s="18">
        <v>2982</v>
      </c>
      <c r="J28" s="18">
        <v>456</v>
      </c>
      <c r="K28" s="18">
        <v>267</v>
      </c>
      <c r="L28" s="18">
        <v>16</v>
      </c>
    </row>
    <row r="29" spans="1:12" ht="15.75">
      <c r="A29" s="55" t="s">
        <v>89</v>
      </c>
      <c r="B29" s="18">
        <v>30771</v>
      </c>
      <c r="C29" s="18">
        <v>2860</v>
      </c>
      <c r="D29" s="18">
        <v>561</v>
      </c>
      <c r="E29" s="18">
        <v>7381</v>
      </c>
      <c r="F29" s="18">
        <v>5542</v>
      </c>
      <c r="G29" s="18">
        <v>5173</v>
      </c>
      <c r="H29" s="18">
        <v>5598</v>
      </c>
      <c r="I29" s="18">
        <v>3076</v>
      </c>
      <c r="J29" s="18">
        <v>503</v>
      </c>
      <c r="K29" s="18">
        <v>281</v>
      </c>
      <c r="L29" s="18">
        <v>77</v>
      </c>
    </row>
    <row r="30" spans="1:12" ht="15.75">
      <c r="A30" s="55" t="s">
        <v>90</v>
      </c>
      <c r="B30" s="18">
        <v>10447</v>
      </c>
      <c r="C30" s="18">
        <v>567</v>
      </c>
      <c r="D30" s="18">
        <v>105</v>
      </c>
      <c r="E30" s="18">
        <v>2173</v>
      </c>
      <c r="F30" s="18">
        <v>1849</v>
      </c>
      <c r="G30" s="18">
        <v>1647</v>
      </c>
      <c r="H30" s="18">
        <v>1973</v>
      </c>
      <c r="I30" s="18">
        <v>1877</v>
      </c>
      <c r="J30" s="18">
        <v>256</v>
      </c>
      <c r="K30" s="18">
        <v>179</v>
      </c>
      <c r="L30" s="50" t="s">
        <v>66</v>
      </c>
    </row>
    <row r="31" spans="1:12" ht="15.75">
      <c r="A31" s="55" t="s">
        <v>91</v>
      </c>
      <c r="B31" s="18">
        <v>9976</v>
      </c>
      <c r="C31" s="18">
        <v>395</v>
      </c>
      <c r="D31" s="18">
        <v>85</v>
      </c>
      <c r="E31" s="18">
        <v>1712</v>
      </c>
      <c r="F31" s="18">
        <v>1909</v>
      </c>
      <c r="G31" s="18">
        <v>1407</v>
      </c>
      <c r="H31" s="18">
        <v>2137</v>
      </c>
      <c r="I31" s="18">
        <v>2064</v>
      </c>
      <c r="J31" s="18">
        <v>267</v>
      </c>
      <c r="K31" s="18">
        <v>166</v>
      </c>
      <c r="L31" s="50" t="s">
        <v>66</v>
      </c>
    </row>
    <row r="32" spans="1:12" ht="15.75">
      <c r="A32" s="55" t="s">
        <v>92</v>
      </c>
      <c r="B32" s="18">
        <v>40450</v>
      </c>
      <c r="C32" s="18">
        <v>2878</v>
      </c>
      <c r="D32" s="18">
        <v>530</v>
      </c>
      <c r="E32" s="18">
        <v>9523</v>
      </c>
      <c r="F32" s="18">
        <v>6659</v>
      </c>
      <c r="G32" s="18">
        <v>9013</v>
      </c>
      <c r="H32" s="18">
        <v>7780</v>
      </c>
      <c r="I32" s="18">
        <v>3733</v>
      </c>
      <c r="J32" s="18">
        <v>334</v>
      </c>
      <c r="K32" s="18">
        <v>167</v>
      </c>
      <c r="L32" s="50" t="s">
        <v>66</v>
      </c>
    </row>
    <row r="33" spans="1:12" ht="15.75">
      <c r="A33" s="55" t="s">
        <v>93</v>
      </c>
      <c r="B33" s="18">
        <v>17068</v>
      </c>
      <c r="C33" s="18">
        <v>1194</v>
      </c>
      <c r="D33" s="18">
        <v>182</v>
      </c>
      <c r="E33" s="18">
        <v>3103</v>
      </c>
      <c r="F33" s="18">
        <v>2308</v>
      </c>
      <c r="G33" s="18">
        <v>3331</v>
      </c>
      <c r="H33" s="18">
        <v>3783</v>
      </c>
      <c r="I33" s="18">
        <v>2803</v>
      </c>
      <c r="J33" s="18">
        <v>364</v>
      </c>
      <c r="K33" s="18">
        <v>246</v>
      </c>
      <c r="L33" s="50" t="s">
        <v>66</v>
      </c>
    </row>
    <row r="34" spans="1:12" ht="15.75">
      <c r="A34" s="55" t="s">
        <v>94</v>
      </c>
      <c r="B34" s="18">
        <v>7116</v>
      </c>
      <c r="C34" s="18">
        <v>494</v>
      </c>
      <c r="D34" s="18">
        <v>73</v>
      </c>
      <c r="E34" s="18">
        <v>1727</v>
      </c>
      <c r="F34" s="18">
        <v>1381</v>
      </c>
      <c r="G34" s="18">
        <v>752</v>
      </c>
      <c r="H34" s="18">
        <v>1172</v>
      </c>
      <c r="I34" s="18">
        <v>1248</v>
      </c>
      <c r="J34" s="18">
        <v>269</v>
      </c>
      <c r="K34" s="18">
        <v>173</v>
      </c>
      <c r="L34" s="50" t="s">
        <v>66</v>
      </c>
    </row>
    <row r="35" spans="1:12" ht="15.75">
      <c r="A35" s="55" t="s">
        <v>95</v>
      </c>
      <c r="B35" s="18">
        <v>13711</v>
      </c>
      <c r="C35" s="18">
        <v>702</v>
      </c>
      <c r="D35" s="18">
        <v>117</v>
      </c>
      <c r="E35" s="18">
        <v>2748</v>
      </c>
      <c r="F35" s="18">
        <v>2361</v>
      </c>
      <c r="G35" s="18">
        <v>2278</v>
      </c>
      <c r="H35" s="18">
        <v>2904</v>
      </c>
      <c r="I35" s="18">
        <v>2284</v>
      </c>
      <c r="J35" s="18">
        <v>317</v>
      </c>
      <c r="K35" s="18">
        <v>213</v>
      </c>
      <c r="L35" s="50" t="s">
        <v>66</v>
      </c>
    </row>
    <row r="36" spans="1:12" ht="15.75">
      <c r="A36" s="55" t="s">
        <v>96</v>
      </c>
      <c r="B36" s="18">
        <v>37720</v>
      </c>
      <c r="C36" s="18">
        <v>3514</v>
      </c>
      <c r="D36" s="18">
        <v>880</v>
      </c>
      <c r="E36" s="18">
        <v>8281</v>
      </c>
      <c r="F36" s="18">
        <v>5815</v>
      </c>
      <c r="G36" s="18">
        <v>7060</v>
      </c>
      <c r="H36" s="18">
        <v>7085</v>
      </c>
      <c r="I36" s="18">
        <v>4430</v>
      </c>
      <c r="J36" s="18">
        <v>653</v>
      </c>
      <c r="K36" s="18">
        <v>339</v>
      </c>
      <c r="L36" s="18">
        <v>2</v>
      </c>
    </row>
    <row r="37" spans="1:12" ht="15.75">
      <c r="A37" s="55" t="s">
        <v>97</v>
      </c>
      <c r="B37" s="18">
        <v>24951</v>
      </c>
      <c r="C37" s="18">
        <v>1892</v>
      </c>
      <c r="D37" s="18">
        <v>340</v>
      </c>
      <c r="E37" s="18">
        <v>5732</v>
      </c>
      <c r="F37" s="18">
        <v>4020</v>
      </c>
      <c r="G37" s="18">
        <v>4262</v>
      </c>
      <c r="H37" s="18">
        <v>5358</v>
      </c>
      <c r="I37" s="18">
        <v>2946</v>
      </c>
      <c r="J37" s="18">
        <v>401</v>
      </c>
      <c r="K37" s="18">
        <v>176</v>
      </c>
      <c r="L37" s="50" t="s">
        <v>66</v>
      </c>
    </row>
    <row r="38" spans="1:12" ht="15.75">
      <c r="A38" s="55" t="s">
        <v>98</v>
      </c>
      <c r="B38" s="18">
        <v>18498</v>
      </c>
      <c r="C38" s="18">
        <v>1304</v>
      </c>
      <c r="D38" s="18">
        <v>266</v>
      </c>
      <c r="E38" s="18">
        <v>4596</v>
      </c>
      <c r="F38" s="18">
        <v>2310</v>
      </c>
      <c r="G38" s="18">
        <v>3587</v>
      </c>
      <c r="H38" s="18">
        <v>3614</v>
      </c>
      <c r="I38" s="18">
        <v>2540</v>
      </c>
      <c r="J38" s="18">
        <v>281</v>
      </c>
      <c r="K38" s="18">
        <v>194</v>
      </c>
      <c r="L38" s="50" t="s">
        <v>66</v>
      </c>
    </row>
    <row r="39" spans="1:12" ht="15.75">
      <c r="A39" s="55" t="s">
        <v>99</v>
      </c>
      <c r="B39" s="18">
        <v>12156</v>
      </c>
      <c r="C39" s="18">
        <v>734</v>
      </c>
      <c r="D39" s="18">
        <v>94</v>
      </c>
      <c r="E39" s="18">
        <v>2364</v>
      </c>
      <c r="F39" s="18">
        <v>2018</v>
      </c>
      <c r="G39" s="18">
        <v>2079</v>
      </c>
      <c r="H39" s="18">
        <v>2584</v>
      </c>
      <c r="I39" s="18">
        <v>1922</v>
      </c>
      <c r="J39" s="18">
        <v>361</v>
      </c>
      <c r="K39" s="18">
        <v>217</v>
      </c>
      <c r="L39" s="50" t="s">
        <v>66</v>
      </c>
    </row>
    <row r="40" spans="1:12" ht="15.75">
      <c r="A40" s="55" t="s">
        <v>100</v>
      </c>
      <c r="B40" s="18">
        <v>22614</v>
      </c>
      <c r="C40" s="18">
        <v>1436</v>
      </c>
      <c r="D40" s="18">
        <v>292</v>
      </c>
      <c r="E40" s="18">
        <v>4955</v>
      </c>
      <c r="F40" s="18">
        <v>4044</v>
      </c>
      <c r="G40" s="18">
        <v>3931</v>
      </c>
      <c r="H40" s="18">
        <v>4591</v>
      </c>
      <c r="I40" s="18">
        <v>3038</v>
      </c>
      <c r="J40" s="18">
        <v>326</v>
      </c>
      <c r="K40" s="18">
        <v>221</v>
      </c>
      <c r="L40" s="18">
        <v>1</v>
      </c>
    </row>
    <row r="41" spans="1:12" ht="15.75">
      <c r="A41" s="55" t="s">
        <v>101</v>
      </c>
      <c r="B41" s="18">
        <v>15092</v>
      </c>
      <c r="C41" s="18">
        <v>777</v>
      </c>
      <c r="D41" s="18">
        <v>147</v>
      </c>
      <c r="E41" s="18">
        <v>3136</v>
      </c>
      <c r="F41" s="18">
        <v>2365</v>
      </c>
      <c r="G41" s="18">
        <v>2110</v>
      </c>
      <c r="H41" s="18">
        <v>3181</v>
      </c>
      <c r="I41" s="18">
        <v>2692</v>
      </c>
      <c r="J41" s="18">
        <v>684</v>
      </c>
      <c r="K41" s="18">
        <v>482</v>
      </c>
      <c r="L41" s="50" t="s">
        <v>66</v>
      </c>
    </row>
    <row r="42" spans="1:12" ht="15.75">
      <c r="A42" s="55" t="s">
        <v>102</v>
      </c>
      <c r="B42" s="18">
        <v>10154</v>
      </c>
      <c r="C42" s="18">
        <v>614</v>
      </c>
      <c r="D42" s="18">
        <v>81</v>
      </c>
      <c r="E42" s="18">
        <v>1854</v>
      </c>
      <c r="F42" s="18">
        <v>1745</v>
      </c>
      <c r="G42" s="18">
        <v>1746</v>
      </c>
      <c r="H42" s="18">
        <v>2377</v>
      </c>
      <c r="I42" s="18">
        <v>1508</v>
      </c>
      <c r="J42" s="18">
        <v>229</v>
      </c>
      <c r="K42" s="18">
        <v>131</v>
      </c>
      <c r="L42" s="50" t="s">
        <v>66</v>
      </c>
    </row>
    <row r="43" spans="11:12" ht="15.75">
      <c r="K43" s="132" t="s">
        <v>175</v>
      </c>
      <c r="L43" s="132"/>
    </row>
    <row r="44" spans="1:12" ht="15.75" customHeight="1">
      <c r="A44" s="147"/>
      <c r="B44" s="130" t="s">
        <v>316</v>
      </c>
      <c r="C44" s="151" t="s">
        <v>152</v>
      </c>
      <c r="D44" s="152"/>
      <c r="E44" s="152"/>
      <c r="F44" s="152"/>
      <c r="G44" s="157" t="s">
        <v>153</v>
      </c>
      <c r="H44" s="157"/>
      <c r="I44" s="158"/>
      <c r="J44" s="130" t="s">
        <v>145</v>
      </c>
      <c r="K44" s="130" t="s">
        <v>158</v>
      </c>
      <c r="L44" s="115" t="s">
        <v>146</v>
      </c>
    </row>
    <row r="45" spans="1:12" ht="15.75">
      <c r="A45" s="148"/>
      <c r="B45" s="150"/>
      <c r="C45" s="124" t="s">
        <v>137</v>
      </c>
      <c r="D45" s="124"/>
      <c r="E45" s="124"/>
      <c r="F45" s="154"/>
      <c r="G45" s="155" t="s">
        <v>142</v>
      </c>
      <c r="H45" s="156"/>
      <c r="I45" s="156"/>
      <c r="J45" s="150"/>
      <c r="K45" s="150"/>
      <c r="L45" s="153"/>
    </row>
    <row r="46" spans="1:12" ht="64.5" customHeight="1">
      <c r="A46" s="149"/>
      <c r="B46" s="131"/>
      <c r="C46" s="34" t="s">
        <v>317</v>
      </c>
      <c r="D46" s="44" t="s">
        <v>139</v>
      </c>
      <c r="E46" s="34" t="s">
        <v>140</v>
      </c>
      <c r="F46" s="44" t="s">
        <v>141</v>
      </c>
      <c r="G46" s="44" t="s">
        <v>143</v>
      </c>
      <c r="H46" s="44" t="s">
        <v>144</v>
      </c>
      <c r="I46" s="34" t="s">
        <v>141</v>
      </c>
      <c r="J46" s="131"/>
      <c r="K46" s="131"/>
      <c r="L46" s="117"/>
    </row>
    <row r="47" spans="1:12" ht="15.75" customHeight="1">
      <c r="A47" s="55" t="s">
        <v>103</v>
      </c>
      <c r="B47" s="18">
        <v>22601</v>
      </c>
      <c r="C47" s="18">
        <v>1107</v>
      </c>
      <c r="D47" s="18">
        <v>208</v>
      </c>
      <c r="E47" s="18">
        <v>5034</v>
      </c>
      <c r="F47" s="18">
        <v>4040</v>
      </c>
      <c r="G47" s="18">
        <v>3124</v>
      </c>
      <c r="H47" s="18">
        <v>4985</v>
      </c>
      <c r="I47" s="18">
        <v>3623</v>
      </c>
      <c r="J47" s="18">
        <v>478</v>
      </c>
      <c r="K47" s="18">
        <v>280</v>
      </c>
      <c r="L47" s="18">
        <v>2</v>
      </c>
    </row>
    <row r="48" spans="1:12" ht="15.75" customHeight="1">
      <c r="A48" s="55" t="s">
        <v>104</v>
      </c>
      <c r="B48" s="18">
        <v>15252</v>
      </c>
      <c r="C48" s="18">
        <v>1159</v>
      </c>
      <c r="D48" s="18">
        <v>146</v>
      </c>
      <c r="E48" s="18">
        <v>3588</v>
      </c>
      <c r="F48" s="18">
        <v>2241</v>
      </c>
      <c r="G48" s="18">
        <v>2495</v>
      </c>
      <c r="H48" s="18">
        <v>2731</v>
      </c>
      <c r="I48" s="18">
        <v>2495</v>
      </c>
      <c r="J48" s="18">
        <v>397</v>
      </c>
      <c r="K48" s="18">
        <v>236</v>
      </c>
      <c r="L48" s="50" t="s">
        <v>66</v>
      </c>
    </row>
    <row r="49" spans="1:12" ht="15.75">
      <c r="A49" s="55" t="s">
        <v>105</v>
      </c>
      <c r="B49" s="18">
        <v>20264</v>
      </c>
      <c r="C49" s="18">
        <v>1956</v>
      </c>
      <c r="D49" s="18">
        <v>343</v>
      </c>
      <c r="E49" s="18">
        <v>5634</v>
      </c>
      <c r="F49" s="18">
        <v>3531</v>
      </c>
      <c r="G49" s="18">
        <v>3992</v>
      </c>
      <c r="H49" s="18">
        <v>3340</v>
      </c>
      <c r="I49" s="18">
        <v>1328</v>
      </c>
      <c r="J49" s="18">
        <v>127</v>
      </c>
      <c r="K49" s="18">
        <v>79</v>
      </c>
      <c r="L49" s="18">
        <v>13</v>
      </c>
    </row>
    <row r="50" spans="1:12" ht="15.75">
      <c r="A50" s="55" t="s">
        <v>106</v>
      </c>
      <c r="B50" s="18">
        <v>13815</v>
      </c>
      <c r="C50" s="18">
        <v>1062</v>
      </c>
      <c r="D50" s="18">
        <v>159</v>
      </c>
      <c r="E50" s="18">
        <v>3445</v>
      </c>
      <c r="F50" s="18">
        <v>1969</v>
      </c>
      <c r="G50" s="18">
        <v>2398</v>
      </c>
      <c r="H50" s="18">
        <v>2214</v>
      </c>
      <c r="I50" s="18">
        <v>2263</v>
      </c>
      <c r="J50" s="18">
        <v>305</v>
      </c>
      <c r="K50" s="18">
        <v>192</v>
      </c>
      <c r="L50" s="50" t="s">
        <v>66</v>
      </c>
    </row>
    <row r="51" spans="1:12" ht="15.75">
      <c r="A51" s="55" t="s">
        <v>107</v>
      </c>
      <c r="B51" s="18">
        <v>13815</v>
      </c>
      <c r="C51" s="18">
        <v>1062</v>
      </c>
      <c r="D51" s="18">
        <v>159</v>
      </c>
      <c r="E51" s="18">
        <v>3445</v>
      </c>
      <c r="F51" s="18">
        <v>1969</v>
      </c>
      <c r="G51" s="18">
        <v>2398</v>
      </c>
      <c r="H51" s="18">
        <v>2214</v>
      </c>
      <c r="I51" s="18">
        <v>2263</v>
      </c>
      <c r="J51" s="18">
        <v>305</v>
      </c>
      <c r="K51" s="18">
        <v>192</v>
      </c>
      <c r="L51" s="50" t="s">
        <v>66</v>
      </c>
    </row>
    <row r="52" spans="1:12" ht="15.75">
      <c r="A52" s="55" t="s">
        <v>108</v>
      </c>
      <c r="B52" s="18">
        <v>41787</v>
      </c>
      <c r="C52" s="18">
        <v>3676</v>
      </c>
      <c r="D52" s="18">
        <v>595</v>
      </c>
      <c r="E52" s="18">
        <v>10204</v>
      </c>
      <c r="F52" s="18">
        <v>5674</v>
      </c>
      <c r="G52" s="18">
        <v>7896</v>
      </c>
      <c r="H52" s="18">
        <v>7578</v>
      </c>
      <c r="I52" s="18">
        <v>5326</v>
      </c>
      <c r="J52" s="18">
        <v>831</v>
      </c>
      <c r="K52" s="18">
        <v>464</v>
      </c>
      <c r="L52" s="18">
        <v>7</v>
      </c>
    </row>
    <row r="53" spans="1:12" ht="15.75">
      <c r="A53" s="55" t="s">
        <v>109</v>
      </c>
      <c r="B53" s="18">
        <v>14999</v>
      </c>
      <c r="C53" s="18">
        <v>961</v>
      </c>
      <c r="D53" s="18">
        <v>141</v>
      </c>
      <c r="E53" s="18">
        <v>2791</v>
      </c>
      <c r="F53" s="18">
        <v>2611</v>
      </c>
      <c r="G53" s="18">
        <v>2559</v>
      </c>
      <c r="H53" s="18">
        <v>3255</v>
      </c>
      <c r="I53" s="18">
        <v>2402</v>
      </c>
      <c r="J53" s="18">
        <v>275</v>
      </c>
      <c r="K53" s="18">
        <v>166</v>
      </c>
      <c r="L53" s="18">
        <v>4</v>
      </c>
    </row>
    <row r="54" spans="1:12" ht="15.75">
      <c r="A54" s="55" t="s">
        <v>110</v>
      </c>
      <c r="B54" s="18">
        <v>21309</v>
      </c>
      <c r="C54" s="18">
        <v>1375</v>
      </c>
      <c r="D54" s="18">
        <v>183</v>
      </c>
      <c r="E54" s="18">
        <v>5307</v>
      </c>
      <c r="F54" s="18">
        <v>3035</v>
      </c>
      <c r="G54" s="18">
        <v>3456</v>
      </c>
      <c r="H54" s="18">
        <v>4355</v>
      </c>
      <c r="I54" s="18">
        <v>3220</v>
      </c>
      <c r="J54" s="18">
        <v>365</v>
      </c>
      <c r="K54" s="18">
        <v>200</v>
      </c>
      <c r="L54" s="18">
        <v>13</v>
      </c>
    </row>
    <row r="55" spans="1:12" ht="15.75">
      <c r="A55" s="55" t="s">
        <v>111</v>
      </c>
      <c r="B55" s="18">
        <v>15055</v>
      </c>
      <c r="C55" s="18">
        <v>1083</v>
      </c>
      <c r="D55" s="18">
        <v>177</v>
      </c>
      <c r="E55" s="18">
        <v>3225</v>
      </c>
      <c r="F55" s="18">
        <v>2292</v>
      </c>
      <c r="G55" s="18">
        <v>2997</v>
      </c>
      <c r="H55" s="18">
        <v>3275</v>
      </c>
      <c r="I55" s="18">
        <v>1820</v>
      </c>
      <c r="J55" s="18">
        <v>185</v>
      </c>
      <c r="K55" s="18">
        <v>101</v>
      </c>
      <c r="L55" s="18">
        <v>1</v>
      </c>
    </row>
    <row r="56" spans="1:12" ht="15.75">
      <c r="A56" s="55" t="s">
        <v>112</v>
      </c>
      <c r="B56" s="18">
        <v>18989</v>
      </c>
      <c r="C56" s="18">
        <v>783</v>
      </c>
      <c r="D56" s="18">
        <v>156</v>
      </c>
      <c r="E56" s="18">
        <v>3561</v>
      </c>
      <c r="F56" s="18">
        <v>3578</v>
      </c>
      <c r="G56" s="18">
        <v>2876</v>
      </c>
      <c r="H56" s="18">
        <v>4167</v>
      </c>
      <c r="I56" s="18">
        <v>3431</v>
      </c>
      <c r="J56" s="18">
        <v>437</v>
      </c>
      <c r="K56" s="18">
        <v>261</v>
      </c>
      <c r="L56" s="50" t="s">
        <v>66</v>
      </c>
    </row>
    <row r="57" spans="1:12" ht="15.75">
      <c r="A57" s="55" t="s">
        <v>113</v>
      </c>
      <c r="B57" s="18">
        <v>32307</v>
      </c>
      <c r="C57" s="18">
        <v>1726</v>
      </c>
      <c r="D57" s="18">
        <v>485</v>
      </c>
      <c r="E57" s="18">
        <v>7127</v>
      </c>
      <c r="F57" s="18">
        <v>4862</v>
      </c>
      <c r="G57" s="18">
        <v>6229</v>
      </c>
      <c r="H57" s="18">
        <v>6900</v>
      </c>
      <c r="I57" s="18">
        <v>4257</v>
      </c>
      <c r="J57" s="18">
        <v>714</v>
      </c>
      <c r="K57" s="18">
        <v>539</v>
      </c>
      <c r="L57" s="18">
        <v>7</v>
      </c>
    </row>
    <row r="58" spans="1:12" ht="15.75">
      <c r="A58" s="55" t="s">
        <v>114</v>
      </c>
      <c r="B58" s="18">
        <v>12953</v>
      </c>
      <c r="C58" s="18">
        <v>905</v>
      </c>
      <c r="D58" s="18">
        <v>143</v>
      </c>
      <c r="E58" s="18">
        <v>2771</v>
      </c>
      <c r="F58" s="18">
        <v>2122</v>
      </c>
      <c r="G58" s="18">
        <v>2245</v>
      </c>
      <c r="H58" s="18">
        <v>2760</v>
      </c>
      <c r="I58" s="18">
        <v>1733</v>
      </c>
      <c r="J58" s="18">
        <v>273</v>
      </c>
      <c r="K58" s="18">
        <v>165</v>
      </c>
      <c r="L58" s="18">
        <v>1</v>
      </c>
    </row>
    <row r="59" spans="1:12" ht="15.75">
      <c r="A59" s="55" t="s">
        <v>115</v>
      </c>
      <c r="B59" s="18">
        <v>10049</v>
      </c>
      <c r="C59" s="18">
        <v>608</v>
      </c>
      <c r="D59" s="18">
        <v>92</v>
      </c>
      <c r="E59" s="18">
        <v>1995</v>
      </c>
      <c r="F59" s="18">
        <v>1771</v>
      </c>
      <c r="G59" s="18">
        <v>1583</v>
      </c>
      <c r="H59" s="18">
        <v>2090</v>
      </c>
      <c r="I59" s="18">
        <v>1627</v>
      </c>
      <c r="J59" s="18">
        <v>280</v>
      </c>
      <c r="K59" s="18">
        <v>170</v>
      </c>
      <c r="L59" s="18">
        <v>3</v>
      </c>
    </row>
    <row r="60" spans="1:12" ht="15.75">
      <c r="A60" s="55" t="s">
        <v>116</v>
      </c>
      <c r="B60" s="18">
        <v>7284</v>
      </c>
      <c r="C60" s="18">
        <v>443</v>
      </c>
      <c r="D60" s="18">
        <v>78</v>
      </c>
      <c r="E60" s="18">
        <v>1346</v>
      </c>
      <c r="F60" s="18">
        <v>851</v>
      </c>
      <c r="G60" s="18">
        <v>1372</v>
      </c>
      <c r="H60" s="18">
        <v>1709</v>
      </c>
      <c r="I60" s="18">
        <v>1282</v>
      </c>
      <c r="J60" s="18">
        <v>203</v>
      </c>
      <c r="K60" s="18">
        <v>147</v>
      </c>
      <c r="L60" s="50" t="s">
        <v>66</v>
      </c>
    </row>
    <row r="61" spans="1:12" ht="15.75">
      <c r="A61" s="55" t="s">
        <v>117</v>
      </c>
      <c r="B61" s="18">
        <v>16885</v>
      </c>
      <c r="C61" s="18">
        <v>991</v>
      </c>
      <c r="D61" s="18">
        <v>152</v>
      </c>
      <c r="E61" s="18">
        <v>3586</v>
      </c>
      <c r="F61" s="18">
        <v>2583</v>
      </c>
      <c r="G61" s="18">
        <v>3008</v>
      </c>
      <c r="H61" s="18">
        <v>3325</v>
      </c>
      <c r="I61" s="18">
        <v>2908</v>
      </c>
      <c r="J61" s="18">
        <v>332</v>
      </c>
      <c r="K61" s="18">
        <v>220</v>
      </c>
      <c r="L61" s="50" t="s">
        <v>66</v>
      </c>
    </row>
    <row r="62" spans="1:12" ht="15.75">
      <c r="A62" s="55" t="s">
        <v>118</v>
      </c>
      <c r="B62" s="18">
        <v>11657</v>
      </c>
      <c r="C62" s="18">
        <v>734</v>
      </c>
      <c r="D62" s="18">
        <v>149</v>
      </c>
      <c r="E62" s="18">
        <v>2469</v>
      </c>
      <c r="F62" s="18">
        <v>1882</v>
      </c>
      <c r="G62" s="18">
        <v>1978</v>
      </c>
      <c r="H62" s="18">
        <v>2541</v>
      </c>
      <c r="I62" s="18">
        <v>1732</v>
      </c>
      <c r="J62" s="18">
        <v>172</v>
      </c>
      <c r="K62" s="18">
        <v>123</v>
      </c>
      <c r="L62" s="50" t="s">
        <v>66</v>
      </c>
    </row>
    <row r="63" spans="1:12" ht="15.75">
      <c r="A63" s="55" t="s">
        <v>119</v>
      </c>
      <c r="B63" s="18">
        <v>8763</v>
      </c>
      <c r="C63" s="18">
        <v>863</v>
      </c>
      <c r="D63" s="18">
        <v>147</v>
      </c>
      <c r="E63" s="18">
        <v>2288</v>
      </c>
      <c r="F63" s="18">
        <v>817</v>
      </c>
      <c r="G63" s="18">
        <v>2530</v>
      </c>
      <c r="H63" s="18">
        <v>1418</v>
      </c>
      <c r="I63" s="18">
        <v>641</v>
      </c>
      <c r="J63" s="18">
        <v>58</v>
      </c>
      <c r="K63" s="18">
        <v>27</v>
      </c>
      <c r="L63" s="18">
        <v>1</v>
      </c>
    </row>
    <row r="64" spans="1:12" ht="15.75">
      <c r="A64" s="55" t="s">
        <v>120</v>
      </c>
      <c r="B64" s="18">
        <v>18656</v>
      </c>
      <c r="C64" s="18">
        <v>1574</v>
      </c>
      <c r="D64" s="18">
        <v>215</v>
      </c>
      <c r="E64" s="18">
        <v>3737</v>
      </c>
      <c r="F64" s="18">
        <v>2891</v>
      </c>
      <c r="G64" s="18">
        <v>3194</v>
      </c>
      <c r="H64" s="18">
        <v>3766</v>
      </c>
      <c r="I64" s="18">
        <v>2602</v>
      </c>
      <c r="J64" s="18">
        <v>677</v>
      </c>
      <c r="K64" s="18">
        <v>507</v>
      </c>
      <c r="L64" s="50" t="s">
        <v>66</v>
      </c>
    </row>
    <row r="65" spans="1:12" ht="15.75">
      <c r="A65" s="55" t="s">
        <v>121</v>
      </c>
      <c r="B65" s="18">
        <v>12205</v>
      </c>
      <c r="C65" s="18">
        <v>677</v>
      </c>
      <c r="D65" s="18">
        <v>87</v>
      </c>
      <c r="E65" s="18">
        <v>2229</v>
      </c>
      <c r="F65" s="18">
        <v>2368</v>
      </c>
      <c r="G65" s="18">
        <v>1901</v>
      </c>
      <c r="H65" s="18">
        <v>2576</v>
      </c>
      <c r="I65" s="18">
        <v>2054</v>
      </c>
      <c r="J65" s="18">
        <v>312</v>
      </c>
      <c r="K65" s="18">
        <v>195</v>
      </c>
      <c r="L65" s="18">
        <v>1</v>
      </c>
    </row>
    <row r="66" spans="1:12" ht="15.75">
      <c r="A66" s="55" t="s">
        <v>122</v>
      </c>
      <c r="B66" s="18">
        <v>9529</v>
      </c>
      <c r="C66" s="18">
        <v>850</v>
      </c>
      <c r="D66" s="18">
        <v>126</v>
      </c>
      <c r="E66" s="18">
        <v>2339</v>
      </c>
      <c r="F66" s="18">
        <v>1245</v>
      </c>
      <c r="G66" s="18">
        <v>1940</v>
      </c>
      <c r="H66" s="18">
        <v>1922</v>
      </c>
      <c r="I66" s="18">
        <v>1010</v>
      </c>
      <c r="J66" s="18">
        <v>97</v>
      </c>
      <c r="K66" s="18">
        <v>59</v>
      </c>
      <c r="L66" s="50" t="s">
        <v>66</v>
      </c>
    </row>
    <row r="67" spans="1:12" ht="15.75">
      <c r="A67" s="55" t="s">
        <v>123</v>
      </c>
      <c r="B67" s="18">
        <v>8404</v>
      </c>
      <c r="C67" s="18">
        <v>471</v>
      </c>
      <c r="D67" s="18">
        <v>71</v>
      </c>
      <c r="E67" s="18">
        <v>1669</v>
      </c>
      <c r="F67" s="18">
        <v>1824</v>
      </c>
      <c r="G67" s="18">
        <v>1111</v>
      </c>
      <c r="H67" s="18">
        <v>1320</v>
      </c>
      <c r="I67" s="18">
        <v>1698</v>
      </c>
      <c r="J67" s="18">
        <v>240</v>
      </c>
      <c r="K67" s="18">
        <v>142</v>
      </c>
      <c r="L67" s="50" t="s">
        <v>66</v>
      </c>
    </row>
    <row r="68" spans="1:12" ht="15.75">
      <c r="A68" s="55" t="s">
        <v>124</v>
      </c>
      <c r="B68" s="18">
        <v>28706</v>
      </c>
      <c r="C68" s="18">
        <v>1606</v>
      </c>
      <c r="D68" s="18">
        <v>293</v>
      </c>
      <c r="E68" s="18">
        <v>6466</v>
      </c>
      <c r="F68" s="18">
        <v>3939</v>
      </c>
      <c r="G68" s="18">
        <v>5683</v>
      </c>
      <c r="H68" s="18">
        <v>5882</v>
      </c>
      <c r="I68" s="18">
        <v>4412</v>
      </c>
      <c r="J68" s="18">
        <v>424</v>
      </c>
      <c r="K68" s="18">
        <v>253</v>
      </c>
      <c r="L68" s="18">
        <v>1</v>
      </c>
    </row>
    <row r="69" spans="1:12" ht="15.75">
      <c r="A69" s="55" t="s">
        <v>125</v>
      </c>
      <c r="B69" s="18">
        <v>20252</v>
      </c>
      <c r="C69" s="18">
        <v>1394</v>
      </c>
      <c r="D69" s="18">
        <v>270</v>
      </c>
      <c r="E69" s="18">
        <v>4857</v>
      </c>
      <c r="F69" s="18">
        <v>3017</v>
      </c>
      <c r="G69" s="18">
        <v>3381</v>
      </c>
      <c r="H69" s="18">
        <v>3920</v>
      </c>
      <c r="I69" s="18">
        <v>3013</v>
      </c>
      <c r="J69" s="18">
        <v>399</v>
      </c>
      <c r="K69" s="18">
        <v>235</v>
      </c>
      <c r="L69" s="18">
        <v>1</v>
      </c>
    </row>
    <row r="70" spans="1:12" ht="15.75">
      <c r="A70" s="55" t="s">
        <v>126</v>
      </c>
      <c r="B70" s="18">
        <v>14111</v>
      </c>
      <c r="C70" s="18">
        <v>727</v>
      </c>
      <c r="D70" s="18">
        <v>132</v>
      </c>
      <c r="E70" s="18">
        <v>2887</v>
      </c>
      <c r="F70" s="18">
        <v>2361</v>
      </c>
      <c r="G70" s="18">
        <v>2214</v>
      </c>
      <c r="H70" s="18">
        <v>3087</v>
      </c>
      <c r="I70" s="18">
        <v>2295</v>
      </c>
      <c r="J70" s="18">
        <v>408</v>
      </c>
      <c r="K70" s="18">
        <v>274</v>
      </c>
      <c r="L70" s="50" t="s">
        <v>66</v>
      </c>
    </row>
    <row r="71" spans="1:12" ht="15.75">
      <c r="A71" s="55" t="s">
        <v>127</v>
      </c>
      <c r="B71" s="18">
        <v>30611</v>
      </c>
      <c r="C71" s="18">
        <v>2926</v>
      </c>
      <c r="D71" s="18">
        <v>375</v>
      </c>
      <c r="E71" s="18">
        <v>8751</v>
      </c>
      <c r="F71" s="18">
        <v>4736</v>
      </c>
      <c r="G71" s="18">
        <v>3803</v>
      </c>
      <c r="H71" s="18">
        <v>5491</v>
      </c>
      <c r="I71" s="18">
        <v>3976</v>
      </c>
      <c r="J71" s="18">
        <v>551</v>
      </c>
      <c r="K71" s="18">
        <v>271</v>
      </c>
      <c r="L71" s="18">
        <v>2</v>
      </c>
    </row>
    <row r="72" ht="9.75" customHeight="1"/>
    <row r="73" spans="1:12" s="19" customFormat="1" ht="47.25">
      <c r="A73" s="78" t="s">
        <v>128</v>
      </c>
      <c r="B73" s="19">
        <v>30432</v>
      </c>
      <c r="C73" s="19">
        <v>4043</v>
      </c>
      <c r="D73" s="19">
        <v>687</v>
      </c>
      <c r="E73" s="19">
        <v>8450</v>
      </c>
      <c r="F73" s="19">
        <v>3831</v>
      </c>
      <c r="G73" s="19">
        <v>6357</v>
      </c>
      <c r="H73" s="19">
        <v>4406</v>
      </c>
      <c r="I73" s="19">
        <v>1534</v>
      </c>
      <c r="J73" s="19">
        <v>220</v>
      </c>
      <c r="K73" s="19">
        <v>168</v>
      </c>
      <c r="L73" s="19">
        <v>904</v>
      </c>
    </row>
    <row r="74" spans="1:12" ht="15.75" customHeight="1">
      <c r="A74" s="56" t="s">
        <v>129</v>
      </c>
      <c r="B74" s="18">
        <v>21550</v>
      </c>
      <c r="C74" s="18">
        <v>3122</v>
      </c>
      <c r="D74" s="18">
        <v>561</v>
      </c>
      <c r="E74" s="18">
        <v>6401</v>
      </c>
      <c r="F74" s="18">
        <v>2867</v>
      </c>
      <c r="G74" s="18">
        <v>4516</v>
      </c>
      <c r="H74" s="18">
        <v>2507</v>
      </c>
      <c r="I74" s="18">
        <v>654</v>
      </c>
      <c r="J74" s="18">
        <v>70</v>
      </c>
      <c r="K74" s="18">
        <v>45</v>
      </c>
      <c r="L74" s="18">
        <v>852</v>
      </c>
    </row>
    <row r="75" spans="1:12" ht="15.75">
      <c r="A75" s="55" t="s">
        <v>130</v>
      </c>
      <c r="B75" s="18">
        <v>1002</v>
      </c>
      <c r="C75" s="18">
        <v>162</v>
      </c>
      <c r="D75" s="18">
        <v>23</v>
      </c>
      <c r="E75" s="18">
        <v>353</v>
      </c>
      <c r="F75" s="18">
        <v>95</v>
      </c>
      <c r="G75" s="18">
        <v>250</v>
      </c>
      <c r="H75" s="18">
        <v>103</v>
      </c>
      <c r="I75" s="18">
        <v>16</v>
      </c>
      <c r="J75" s="50" t="s">
        <v>66</v>
      </c>
      <c r="K75" s="50" t="s">
        <v>66</v>
      </c>
      <c r="L75" s="50" t="s">
        <v>66</v>
      </c>
    </row>
    <row r="76" spans="1:12" ht="15.75">
      <c r="A76" s="55" t="s">
        <v>131</v>
      </c>
      <c r="B76" s="18">
        <v>2737</v>
      </c>
      <c r="C76" s="18">
        <v>166</v>
      </c>
      <c r="D76" s="18">
        <v>23</v>
      </c>
      <c r="E76" s="18">
        <v>425</v>
      </c>
      <c r="F76" s="18">
        <f>135+90</f>
        <v>225</v>
      </c>
      <c r="G76" s="18">
        <f>603-135</f>
        <v>468</v>
      </c>
      <c r="H76" s="18">
        <f>992-90</f>
        <v>902</v>
      </c>
      <c r="I76" s="18">
        <v>456</v>
      </c>
      <c r="J76" s="18">
        <v>72</v>
      </c>
      <c r="K76" s="18">
        <v>59</v>
      </c>
      <c r="L76" s="50" t="s">
        <v>66</v>
      </c>
    </row>
    <row r="77" spans="1:12" ht="15.75">
      <c r="A77" s="55" t="s">
        <v>132</v>
      </c>
      <c r="B77" s="18">
        <v>5143</v>
      </c>
      <c r="C77" s="18">
        <v>593</v>
      </c>
      <c r="D77" s="18">
        <v>80</v>
      </c>
      <c r="E77" s="18">
        <v>1271</v>
      </c>
      <c r="F77" s="18">
        <v>644</v>
      </c>
      <c r="G77" s="18">
        <v>1123</v>
      </c>
      <c r="H77" s="18">
        <v>894</v>
      </c>
      <c r="I77" s="18">
        <v>408</v>
      </c>
      <c r="J77" s="18">
        <v>78</v>
      </c>
      <c r="K77" s="18">
        <v>64</v>
      </c>
      <c r="L77" s="18">
        <v>52</v>
      </c>
    </row>
    <row r="78" ht="12" customHeight="1"/>
    <row r="79" spans="1:12" s="19" customFormat="1" ht="31.5">
      <c r="A79" s="78" t="s">
        <v>133</v>
      </c>
      <c r="B79" s="19">
        <v>13366</v>
      </c>
      <c r="C79" s="19">
        <v>1531</v>
      </c>
      <c r="D79" s="19">
        <v>326</v>
      </c>
      <c r="E79" s="19">
        <v>4352</v>
      </c>
      <c r="F79" s="19">
        <v>1480</v>
      </c>
      <c r="G79" s="19">
        <v>2565</v>
      </c>
      <c r="H79" s="19">
        <v>2272</v>
      </c>
      <c r="I79" s="19">
        <v>751</v>
      </c>
      <c r="J79" s="19">
        <v>89</v>
      </c>
      <c r="K79" s="19">
        <v>57</v>
      </c>
      <c r="L79" s="79" t="s">
        <v>66</v>
      </c>
    </row>
    <row r="80" spans="1:12" ht="15.75">
      <c r="A80" s="55" t="s">
        <v>134</v>
      </c>
      <c r="B80" s="18">
        <v>4398</v>
      </c>
      <c r="C80" s="18">
        <v>377</v>
      </c>
      <c r="D80" s="18">
        <v>65</v>
      </c>
      <c r="E80" s="18">
        <v>1584</v>
      </c>
      <c r="F80" s="18">
        <v>322</v>
      </c>
      <c r="G80" s="18">
        <v>854</v>
      </c>
      <c r="H80" s="18">
        <v>906</v>
      </c>
      <c r="I80" s="18">
        <v>272</v>
      </c>
      <c r="J80" s="18">
        <v>18</v>
      </c>
      <c r="K80" s="18">
        <v>13</v>
      </c>
      <c r="L80" s="88" t="s">
        <v>66</v>
      </c>
    </row>
    <row r="81" spans="1:12" ht="15.75">
      <c r="A81" s="55" t="s">
        <v>135</v>
      </c>
      <c r="B81" s="18">
        <v>6070</v>
      </c>
      <c r="C81" s="18">
        <v>799</v>
      </c>
      <c r="D81" s="18">
        <v>214</v>
      </c>
      <c r="E81" s="18">
        <v>2042</v>
      </c>
      <c r="F81" s="18">
        <v>478</v>
      </c>
      <c r="G81" s="18">
        <v>1228</v>
      </c>
      <c r="H81" s="18">
        <v>987</v>
      </c>
      <c r="I81" s="18">
        <v>284</v>
      </c>
      <c r="J81" s="18">
        <v>38</v>
      </c>
      <c r="K81" s="18">
        <v>25</v>
      </c>
      <c r="L81" s="88" t="s">
        <v>66</v>
      </c>
    </row>
    <row r="82" spans="1:12" ht="15.75">
      <c r="A82" s="91" t="s">
        <v>136</v>
      </c>
      <c r="B82" s="27">
        <v>2898</v>
      </c>
      <c r="C82" s="27">
        <v>355</v>
      </c>
      <c r="D82" s="27">
        <v>47</v>
      </c>
      <c r="E82" s="27">
        <v>726</v>
      </c>
      <c r="F82" s="27">
        <v>680</v>
      </c>
      <c r="G82" s="27">
        <v>483</v>
      </c>
      <c r="H82" s="27">
        <v>379</v>
      </c>
      <c r="I82" s="27">
        <v>195</v>
      </c>
      <c r="J82" s="27">
        <v>33</v>
      </c>
      <c r="K82" s="27">
        <v>19</v>
      </c>
      <c r="L82" s="62" t="s">
        <v>66</v>
      </c>
    </row>
  </sheetData>
  <sheetProtection/>
  <mergeCells count="20">
    <mergeCell ref="A44:A46"/>
    <mergeCell ref="B44:B46"/>
    <mergeCell ref="C44:F44"/>
    <mergeCell ref="G44:I44"/>
    <mergeCell ref="K43:L43"/>
    <mergeCell ref="J44:J46"/>
    <mergeCell ref="K44:K46"/>
    <mergeCell ref="L44:L46"/>
    <mergeCell ref="L3:L5"/>
    <mergeCell ref="C4:F4"/>
    <mergeCell ref="G4:I4"/>
    <mergeCell ref="G3:I3"/>
    <mergeCell ref="C45:F45"/>
    <mergeCell ref="G45:I45"/>
    <mergeCell ref="A1:F1"/>
    <mergeCell ref="A3:A5"/>
    <mergeCell ref="B3:B5"/>
    <mergeCell ref="C3:F3"/>
    <mergeCell ref="J3:J5"/>
    <mergeCell ref="K3:K5"/>
  </mergeCells>
  <printOptions/>
  <pageMargins left="0.75" right="0.75" top="1" bottom="1" header="0.5" footer="0.5"/>
  <pageSetup firstPageNumber="30" useFirstPageNumber="1" horizontalDpi="600" verticalDpi="600" orientation="portrait" pageOrder="overThenDown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zoomScale="75" zoomScaleNormal="75" zoomScalePageLayoutView="0" workbookViewId="0" topLeftCell="A1">
      <pane ySplit="6" topLeftCell="A67" activePane="bottomLeft" state="frozen"/>
      <selection pane="topLeft" activeCell="A1" sqref="A1"/>
      <selection pane="bottomLeft" activeCell="M53" sqref="M53"/>
    </sheetView>
  </sheetViews>
  <sheetFormatPr defaultColWidth="9.00390625" defaultRowHeight="12.75"/>
  <cols>
    <col min="1" max="1" width="27.375" style="55" customWidth="1"/>
    <col min="2" max="2" width="12.375" style="18" customWidth="1"/>
    <col min="3" max="3" width="11.00390625" style="18" customWidth="1"/>
    <col min="4" max="4" width="10.25390625" style="18" customWidth="1"/>
    <col min="5" max="5" width="9.875" style="18" customWidth="1"/>
    <col min="6" max="7" width="11.375" style="18" customWidth="1"/>
    <col min="8" max="8" width="10.75390625" style="18" customWidth="1"/>
    <col min="9" max="9" width="11.875" style="18" customWidth="1"/>
    <col min="10" max="10" width="14.25390625" style="18" customWidth="1"/>
    <col min="11" max="11" width="14.375" style="18" customWidth="1"/>
    <col min="12" max="12" width="15.875" style="18" customWidth="1"/>
    <col min="13" max="13" width="14.25390625" style="18" bestFit="1" customWidth="1"/>
    <col min="14" max="16384" width="9.125" style="18" customWidth="1"/>
  </cols>
  <sheetData>
    <row r="1" spans="1:7" s="4" customFormat="1" ht="15.75">
      <c r="A1" s="146" t="s">
        <v>147</v>
      </c>
      <c r="B1" s="146"/>
      <c r="C1" s="146"/>
      <c r="D1" s="146"/>
      <c r="E1" s="146"/>
      <c r="F1" s="146"/>
      <c r="G1" s="4" t="s">
        <v>148</v>
      </c>
    </row>
    <row r="2" spans="1:7" s="4" customFormat="1" ht="15.75">
      <c r="A2" s="159" t="s">
        <v>64</v>
      </c>
      <c r="B2" s="159"/>
      <c r="C2" s="159"/>
      <c r="D2" s="159"/>
      <c r="E2" s="159"/>
      <c r="F2" s="159"/>
      <c r="G2" s="17" t="s">
        <v>65</v>
      </c>
    </row>
    <row r="3" s="17" customFormat="1" ht="15">
      <c r="A3" s="58"/>
    </row>
    <row r="4" spans="1:12" ht="15.75" customHeight="1">
      <c r="A4" s="147"/>
      <c r="B4" s="130" t="s">
        <v>316</v>
      </c>
      <c r="C4" s="151" t="s">
        <v>152</v>
      </c>
      <c r="D4" s="152"/>
      <c r="E4" s="152"/>
      <c r="F4" s="152"/>
      <c r="G4" s="157" t="s">
        <v>153</v>
      </c>
      <c r="H4" s="157"/>
      <c r="I4" s="158"/>
      <c r="J4" s="130" t="s">
        <v>145</v>
      </c>
      <c r="K4" s="130" t="s">
        <v>158</v>
      </c>
      <c r="L4" s="115" t="s">
        <v>146</v>
      </c>
    </row>
    <row r="5" spans="1:12" ht="15.75">
      <c r="A5" s="148"/>
      <c r="B5" s="150"/>
      <c r="C5" s="124" t="s">
        <v>137</v>
      </c>
      <c r="D5" s="124"/>
      <c r="E5" s="124"/>
      <c r="F5" s="154"/>
      <c r="G5" s="155" t="s">
        <v>142</v>
      </c>
      <c r="H5" s="156"/>
      <c r="I5" s="156"/>
      <c r="J5" s="150"/>
      <c r="K5" s="150"/>
      <c r="L5" s="153"/>
    </row>
    <row r="6" spans="1:13" ht="63.75" customHeight="1">
      <c r="A6" s="149"/>
      <c r="B6" s="131"/>
      <c r="C6" s="34" t="s">
        <v>317</v>
      </c>
      <c r="D6" s="44" t="s">
        <v>139</v>
      </c>
      <c r="E6" s="34" t="s">
        <v>140</v>
      </c>
      <c r="F6" s="44" t="s">
        <v>141</v>
      </c>
      <c r="G6" s="44" t="s">
        <v>143</v>
      </c>
      <c r="H6" s="44" t="s">
        <v>144</v>
      </c>
      <c r="I6" s="34" t="s">
        <v>141</v>
      </c>
      <c r="J6" s="131"/>
      <c r="K6" s="131"/>
      <c r="L6" s="117"/>
      <c r="M6" s="57"/>
    </row>
    <row r="7" spans="1:12" s="19" customFormat="1" ht="15.75">
      <c r="A7" s="80" t="s">
        <v>67</v>
      </c>
      <c r="B7" s="79">
        <v>1000</v>
      </c>
      <c r="C7" s="19">
        <v>144</v>
      </c>
      <c r="D7" s="19">
        <v>30</v>
      </c>
      <c r="E7" s="19">
        <v>275</v>
      </c>
      <c r="F7" s="19">
        <v>122</v>
      </c>
      <c r="G7" s="19">
        <v>183</v>
      </c>
      <c r="H7" s="19">
        <v>151</v>
      </c>
      <c r="I7" s="19">
        <v>80</v>
      </c>
      <c r="J7" s="19">
        <v>10</v>
      </c>
      <c r="K7" s="19">
        <v>6</v>
      </c>
      <c r="L7" s="19">
        <v>5</v>
      </c>
    </row>
    <row r="8" spans="1:13" ht="15.75">
      <c r="A8" s="55" t="s">
        <v>13</v>
      </c>
      <c r="B8" s="18">
        <v>1000</v>
      </c>
      <c r="C8" s="18">
        <v>226</v>
      </c>
      <c r="D8" s="18">
        <v>53</v>
      </c>
      <c r="E8" s="18">
        <v>275</v>
      </c>
      <c r="F8" s="18">
        <v>83</v>
      </c>
      <c r="G8" s="18">
        <v>190</v>
      </c>
      <c r="H8" s="18">
        <v>119</v>
      </c>
      <c r="I8" s="18">
        <v>45</v>
      </c>
      <c r="J8" s="18">
        <v>5</v>
      </c>
      <c r="K8" s="18">
        <v>2</v>
      </c>
      <c r="L8" s="18">
        <v>4</v>
      </c>
      <c r="M8" s="19"/>
    </row>
    <row r="9" spans="1:13" ht="15.75" customHeight="1">
      <c r="A9" s="56" t="s">
        <v>68</v>
      </c>
      <c r="B9" s="18">
        <v>1000</v>
      </c>
      <c r="C9" s="18">
        <v>113</v>
      </c>
      <c r="D9" s="77">
        <v>26</v>
      </c>
      <c r="E9" s="18">
        <v>385</v>
      </c>
      <c r="F9" s="18">
        <v>104</v>
      </c>
      <c r="G9" s="18">
        <v>146</v>
      </c>
      <c r="H9" s="18">
        <v>147</v>
      </c>
      <c r="I9" s="18">
        <v>65</v>
      </c>
      <c r="J9" s="18">
        <v>7</v>
      </c>
      <c r="K9" s="18">
        <v>4</v>
      </c>
      <c r="L9" s="18">
        <v>7</v>
      </c>
      <c r="M9" s="19"/>
    </row>
    <row r="10" spans="1:13" ht="15.75">
      <c r="A10" s="55" t="s">
        <v>69</v>
      </c>
      <c r="B10" s="18">
        <v>1000</v>
      </c>
      <c r="C10" s="18">
        <v>86</v>
      </c>
      <c r="D10" s="18">
        <v>18</v>
      </c>
      <c r="E10" s="18">
        <v>299</v>
      </c>
      <c r="F10" s="18">
        <v>124</v>
      </c>
      <c r="G10" s="18">
        <v>192</v>
      </c>
      <c r="H10" s="18">
        <v>167</v>
      </c>
      <c r="I10" s="18">
        <v>103</v>
      </c>
      <c r="J10" s="18">
        <v>9</v>
      </c>
      <c r="K10" s="18">
        <v>4</v>
      </c>
      <c r="L10" s="18">
        <v>2</v>
      </c>
      <c r="M10" s="19"/>
    </row>
    <row r="11" spans="1:13" ht="15.75">
      <c r="A11" s="55" t="s">
        <v>70</v>
      </c>
      <c r="B11" s="18">
        <v>1000</v>
      </c>
      <c r="C11" s="18">
        <v>116</v>
      </c>
      <c r="D11" s="18">
        <v>17</v>
      </c>
      <c r="E11" s="18">
        <v>317</v>
      </c>
      <c r="F11" s="18">
        <v>130</v>
      </c>
      <c r="G11" s="18">
        <v>195</v>
      </c>
      <c r="H11" s="18">
        <v>132</v>
      </c>
      <c r="I11" s="18">
        <v>82</v>
      </c>
      <c r="J11" s="18">
        <v>9</v>
      </c>
      <c r="K11" s="18">
        <v>5</v>
      </c>
      <c r="L11" s="18">
        <v>2</v>
      </c>
      <c r="M11" s="19"/>
    </row>
    <row r="12" spans="1:13" ht="15.75" customHeight="1">
      <c r="A12" s="56" t="s">
        <v>71</v>
      </c>
      <c r="B12" s="18">
        <v>1000</v>
      </c>
      <c r="C12" s="18">
        <v>133</v>
      </c>
      <c r="D12" s="18">
        <v>24</v>
      </c>
      <c r="E12" s="18">
        <v>313</v>
      </c>
      <c r="F12" s="18">
        <v>127</v>
      </c>
      <c r="G12" s="18">
        <v>174</v>
      </c>
      <c r="H12" s="18">
        <v>159</v>
      </c>
      <c r="I12" s="18">
        <v>63</v>
      </c>
      <c r="J12" s="18">
        <v>6</v>
      </c>
      <c r="K12" s="18">
        <v>3</v>
      </c>
      <c r="L12" s="18">
        <v>1</v>
      </c>
      <c r="M12" s="19"/>
    </row>
    <row r="13" spans="1:13" ht="15.75">
      <c r="A13" s="55" t="s">
        <v>72</v>
      </c>
      <c r="B13" s="18">
        <v>1000</v>
      </c>
      <c r="C13" s="18">
        <v>164</v>
      </c>
      <c r="D13" s="18">
        <v>20</v>
      </c>
      <c r="E13" s="18">
        <v>306</v>
      </c>
      <c r="F13" s="18">
        <v>120</v>
      </c>
      <c r="G13" s="18">
        <v>164</v>
      </c>
      <c r="H13" s="18">
        <v>141</v>
      </c>
      <c r="I13" s="18">
        <v>72</v>
      </c>
      <c r="J13" s="18">
        <v>12</v>
      </c>
      <c r="K13" s="18">
        <v>5</v>
      </c>
      <c r="L13" s="18">
        <v>1</v>
      </c>
      <c r="M13" s="19"/>
    </row>
    <row r="14" spans="1:13" ht="16.5" customHeight="1">
      <c r="A14" s="56" t="s">
        <v>73</v>
      </c>
      <c r="B14" s="18">
        <v>1000</v>
      </c>
      <c r="C14" s="18">
        <v>215</v>
      </c>
      <c r="D14" s="18">
        <v>35</v>
      </c>
      <c r="E14" s="18">
        <v>325</v>
      </c>
      <c r="F14" s="18">
        <v>107</v>
      </c>
      <c r="G14" s="18">
        <v>153</v>
      </c>
      <c r="H14" s="18">
        <v>115</v>
      </c>
      <c r="I14" s="18">
        <v>46</v>
      </c>
      <c r="J14" s="18">
        <v>4</v>
      </c>
      <c r="K14" s="18">
        <v>2</v>
      </c>
      <c r="L14" s="50" t="s">
        <v>66</v>
      </c>
      <c r="M14" s="19"/>
    </row>
    <row r="15" spans="1:13" ht="15.75" customHeight="1">
      <c r="A15" s="56" t="s">
        <v>74</v>
      </c>
      <c r="B15" s="18">
        <v>1000</v>
      </c>
      <c r="C15" s="18">
        <v>83</v>
      </c>
      <c r="D15" s="18">
        <v>14</v>
      </c>
      <c r="E15" s="18">
        <v>265</v>
      </c>
      <c r="F15" s="18">
        <v>129</v>
      </c>
      <c r="G15" s="18">
        <v>187</v>
      </c>
      <c r="H15" s="18">
        <v>177</v>
      </c>
      <c r="I15" s="18">
        <v>131</v>
      </c>
      <c r="J15" s="18">
        <v>14</v>
      </c>
      <c r="K15" s="18">
        <v>7</v>
      </c>
      <c r="L15" s="50" t="s">
        <v>66</v>
      </c>
      <c r="M15" s="19"/>
    </row>
    <row r="16" spans="1:13" ht="15.75">
      <c r="A16" s="55" t="s">
        <v>75</v>
      </c>
      <c r="B16" s="18">
        <v>1000</v>
      </c>
      <c r="C16" s="18">
        <v>159</v>
      </c>
      <c r="D16" s="18">
        <v>22</v>
      </c>
      <c r="E16" s="18">
        <v>314</v>
      </c>
      <c r="F16" s="18">
        <v>139</v>
      </c>
      <c r="G16" s="18">
        <v>167</v>
      </c>
      <c r="H16" s="18">
        <v>126</v>
      </c>
      <c r="I16" s="18">
        <v>53</v>
      </c>
      <c r="J16" s="18">
        <v>4</v>
      </c>
      <c r="K16" s="18">
        <v>2</v>
      </c>
      <c r="L16" s="18">
        <v>16</v>
      </c>
      <c r="M16" s="19"/>
    </row>
    <row r="17" spans="1:13" ht="15.75">
      <c r="A17" s="55" t="s">
        <v>76</v>
      </c>
      <c r="B17" s="18">
        <v>1000</v>
      </c>
      <c r="C17" s="18">
        <v>89</v>
      </c>
      <c r="D17" s="18">
        <v>18</v>
      </c>
      <c r="E17" s="18">
        <v>255</v>
      </c>
      <c r="F17" s="18">
        <v>100</v>
      </c>
      <c r="G17" s="18">
        <v>326</v>
      </c>
      <c r="H17" s="18">
        <v>156</v>
      </c>
      <c r="I17" s="18">
        <v>49</v>
      </c>
      <c r="J17" s="18">
        <v>3</v>
      </c>
      <c r="K17" s="18">
        <v>2</v>
      </c>
      <c r="L17" s="18">
        <v>4</v>
      </c>
      <c r="M17" s="19"/>
    </row>
    <row r="18" spans="1:13" ht="15.75">
      <c r="A18" s="55" t="s">
        <v>77</v>
      </c>
      <c r="B18" s="18">
        <v>1000</v>
      </c>
      <c r="C18" s="18">
        <v>108</v>
      </c>
      <c r="D18" s="18">
        <v>18</v>
      </c>
      <c r="E18" s="18">
        <v>329</v>
      </c>
      <c r="F18" s="50">
        <v>130</v>
      </c>
      <c r="G18" s="18">
        <v>159</v>
      </c>
      <c r="H18" s="18">
        <v>162</v>
      </c>
      <c r="I18" s="18">
        <v>81</v>
      </c>
      <c r="J18" s="18">
        <v>11</v>
      </c>
      <c r="K18" s="18">
        <v>5</v>
      </c>
      <c r="L18" s="18">
        <v>2</v>
      </c>
      <c r="M18" s="19"/>
    </row>
    <row r="19" spans="1:13" ht="16.5" customHeight="1">
      <c r="A19" s="56" t="s">
        <v>78</v>
      </c>
      <c r="B19" s="18">
        <v>1000</v>
      </c>
      <c r="C19" s="18">
        <v>121</v>
      </c>
      <c r="D19" s="18">
        <v>28</v>
      </c>
      <c r="E19" s="18">
        <v>262</v>
      </c>
      <c r="F19" s="18">
        <v>113</v>
      </c>
      <c r="G19" s="18">
        <v>219</v>
      </c>
      <c r="H19" s="18">
        <v>174</v>
      </c>
      <c r="I19" s="18">
        <v>74</v>
      </c>
      <c r="J19" s="18">
        <v>8</v>
      </c>
      <c r="K19" s="18">
        <v>4</v>
      </c>
      <c r="L19" s="18">
        <v>1</v>
      </c>
      <c r="M19" s="19"/>
    </row>
    <row r="20" spans="1:13" ht="15.75" customHeight="1">
      <c r="A20" s="56" t="s">
        <v>79</v>
      </c>
      <c r="B20" s="18">
        <v>1000</v>
      </c>
      <c r="C20" s="18">
        <v>143</v>
      </c>
      <c r="D20" s="18">
        <v>21</v>
      </c>
      <c r="E20" s="18">
        <v>304</v>
      </c>
      <c r="F20" s="18">
        <v>109</v>
      </c>
      <c r="G20" s="18">
        <v>190</v>
      </c>
      <c r="H20" s="18">
        <v>146</v>
      </c>
      <c r="I20" s="18">
        <v>77</v>
      </c>
      <c r="J20" s="18">
        <v>10</v>
      </c>
      <c r="K20" s="18">
        <v>5</v>
      </c>
      <c r="L20" s="18">
        <v>0</v>
      </c>
      <c r="M20" s="19"/>
    </row>
    <row r="21" spans="1:13" ht="15.75">
      <c r="A21" s="55" t="s">
        <v>80</v>
      </c>
      <c r="B21" s="18">
        <v>1000</v>
      </c>
      <c r="C21" s="18">
        <v>96</v>
      </c>
      <c r="D21" s="18">
        <v>14</v>
      </c>
      <c r="E21" s="18">
        <v>347</v>
      </c>
      <c r="F21" s="18">
        <v>135</v>
      </c>
      <c r="G21" s="18">
        <v>140</v>
      </c>
      <c r="H21" s="18">
        <v>160</v>
      </c>
      <c r="I21" s="18">
        <v>91</v>
      </c>
      <c r="J21" s="18">
        <v>12</v>
      </c>
      <c r="K21" s="18">
        <v>6</v>
      </c>
      <c r="L21" s="18">
        <v>5</v>
      </c>
      <c r="M21" s="19"/>
    </row>
    <row r="22" spans="1:13" ht="15.75" customHeight="1">
      <c r="A22" s="56" t="s">
        <v>81</v>
      </c>
      <c r="B22" s="18">
        <v>1000</v>
      </c>
      <c r="C22" s="18">
        <v>147</v>
      </c>
      <c r="D22" s="18">
        <v>34</v>
      </c>
      <c r="E22" s="18">
        <v>311</v>
      </c>
      <c r="F22" s="18">
        <v>139</v>
      </c>
      <c r="G22" s="18">
        <v>230</v>
      </c>
      <c r="H22" s="18">
        <v>92</v>
      </c>
      <c r="I22" s="18">
        <v>13</v>
      </c>
      <c r="J22" s="18">
        <v>1</v>
      </c>
      <c r="K22" s="18">
        <v>0</v>
      </c>
      <c r="L22" s="18">
        <v>33</v>
      </c>
      <c r="M22" s="19"/>
    </row>
    <row r="23" spans="1:13" ht="15.75">
      <c r="A23" s="55" t="s">
        <v>82</v>
      </c>
      <c r="B23" s="18">
        <v>1000</v>
      </c>
      <c r="C23" s="18">
        <v>147</v>
      </c>
      <c r="D23" s="18">
        <v>29</v>
      </c>
      <c r="E23" s="18">
        <v>337</v>
      </c>
      <c r="F23" s="18">
        <v>138</v>
      </c>
      <c r="G23" s="18">
        <v>175</v>
      </c>
      <c r="H23" s="18">
        <v>128</v>
      </c>
      <c r="I23" s="18">
        <v>40</v>
      </c>
      <c r="J23" s="18">
        <v>5</v>
      </c>
      <c r="K23" s="18">
        <v>2</v>
      </c>
      <c r="L23" s="18">
        <v>1</v>
      </c>
      <c r="M23" s="19"/>
    </row>
    <row r="24" spans="1:13" ht="15.75" customHeight="1">
      <c r="A24" s="56" t="s">
        <v>83</v>
      </c>
      <c r="B24" s="18">
        <v>1000</v>
      </c>
      <c r="C24" s="18">
        <v>115</v>
      </c>
      <c r="D24" s="18">
        <v>17</v>
      </c>
      <c r="E24" s="18">
        <v>316</v>
      </c>
      <c r="F24" s="18">
        <v>147</v>
      </c>
      <c r="G24" s="18">
        <v>193</v>
      </c>
      <c r="H24" s="18">
        <v>145</v>
      </c>
      <c r="I24" s="18">
        <v>60</v>
      </c>
      <c r="J24" s="18">
        <v>6</v>
      </c>
      <c r="K24" s="18">
        <v>3</v>
      </c>
      <c r="L24" s="18">
        <v>1</v>
      </c>
      <c r="M24" s="19"/>
    </row>
    <row r="25" spans="1:13" ht="15.75">
      <c r="A25" s="55" t="s">
        <v>84</v>
      </c>
      <c r="B25" s="18">
        <v>1000</v>
      </c>
      <c r="C25" s="18">
        <v>216</v>
      </c>
      <c r="D25" s="18">
        <v>22</v>
      </c>
      <c r="E25" s="18">
        <v>324</v>
      </c>
      <c r="F25" s="18">
        <v>116</v>
      </c>
      <c r="G25" s="18">
        <v>193</v>
      </c>
      <c r="H25" s="18">
        <v>101</v>
      </c>
      <c r="I25" s="18">
        <v>25</v>
      </c>
      <c r="J25" s="18">
        <v>3</v>
      </c>
      <c r="K25" s="18">
        <v>2</v>
      </c>
      <c r="L25" s="50" t="s">
        <v>66</v>
      </c>
      <c r="M25" s="19"/>
    </row>
    <row r="26" spans="1:13" ht="15.75">
      <c r="A26" s="55" t="s">
        <v>85</v>
      </c>
      <c r="B26" s="18">
        <v>1000</v>
      </c>
      <c r="C26" s="18">
        <v>198</v>
      </c>
      <c r="D26" s="18">
        <v>20</v>
      </c>
      <c r="E26" s="18">
        <v>324</v>
      </c>
      <c r="F26" s="18">
        <v>144</v>
      </c>
      <c r="G26" s="18">
        <v>174</v>
      </c>
      <c r="H26" s="18">
        <v>115</v>
      </c>
      <c r="I26" s="18">
        <v>23</v>
      </c>
      <c r="J26" s="18">
        <v>2</v>
      </c>
      <c r="K26" s="18">
        <v>1</v>
      </c>
      <c r="L26" s="50" t="s">
        <v>66</v>
      </c>
      <c r="M26" s="19"/>
    </row>
    <row r="27" spans="1:13" ht="15.75">
      <c r="A27" s="55" t="s">
        <v>86</v>
      </c>
      <c r="B27" s="18">
        <v>1000</v>
      </c>
      <c r="C27" s="18">
        <v>50</v>
      </c>
      <c r="D27" s="18">
        <v>9</v>
      </c>
      <c r="E27" s="18">
        <v>191</v>
      </c>
      <c r="F27" s="18">
        <v>182</v>
      </c>
      <c r="G27" s="18">
        <v>135</v>
      </c>
      <c r="H27" s="18">
        <v>228</v>
      </c>
      <c r="I27" s="18">
        <v>181</v>
      </c>
      <c r="J27" s="18">
        <v>24</v>
      </c>
      <c r="K27" s="18">
        <v>17</v>
      </c>
      <c r="L27" s="50" t="s">
        <v>66</v>
      </c>
      <c r="M27" s="19"/>
    </row>
    <row r="28" spans="1:13" ht="15.75">
      <c r="A28" s="55" t="s">
        <v>87</v>
      </c>
      <c r="B28" s="18">
        <v>1000</v>
      </c>
      <c r="C28" s="18">
        <v>57</v>
      </c>
      <c r="D28" s="18">
        <v>10</v>
      </c>
      <c r="E28" s="18">
        <v>271</v>
      </c>
      <c r="F28" s="18">
        <v>126</v>
      </c>
      <c r="G28" s="18">
        <v>142</v>
      </c>
      <c r="H28" s="18">
        <v>221</v>
      </c>
      <c r="I28" s="18">
        <v>153</v>
      </c>
      <c r="J28" s="18">
        <v>20</v>
      </c>
      <c r="K28" s="18">
        <v>14</v>
      </c>
      <c r="L28" s="50" t="s">
        <v>66</v>
      </c>
      <c r="M28" s="19"/>
    </row>
    <row r="29" spans="1:13" ht="15.75">
      <c r="A29" s="55" t="s">
        <v>88</v>
      </c>
      <c r="B29" s="18">
        <v>1000</v>
      </c>
      <c r="C29" s="18">
        <v>67</v>
      </c>
      <c r="D29" s="18">
        <v>9</v>
      </c>
      <c r="E29" s="18">
        <v>207</v>
      </c>
      <c r="F29" s="18">
        <v>181</v>
      </c>
      <c r="G29" s="18">
        <v>164</v>
      </c>
      <c r="H29" s="18">
        <v>200</v>
      </c>
      <c r="I29" s="18">
        <v>148</v>
      </c>
      <c r="J29" s="18">
        <v>23</v>
      </c>
      <c r="K29" s="18">
        <v>13</v>
      </c>
      <c r="L29" s="18">
        <v>1</v>
      </c>
      <c r="M29" s="19"/>
    </row>
    <row r="30" spans="1:13" ht="15.75">
      <c r="A30" s="55" t="s">
        <v>89</v>
      </c>
      <c r="B30" s="18">
        <v>1000</v>
      </c>
      <c r="C30" s="18">
        <v>93</v>
      </c>
      <c r="D30" s="18">
        <v>18</v>
      </c>
      <c r="E30" s="18">
        <v>240</v>
      </c>
      <c r="F30" s="18">
        <v>180</v>
      </c>
      <c r="G30" s="18">
        <v>168</v>
      </c>
      <c r="H30" s="18">
        <v>182</v>
      </c>
      <c r="I30" s="18">
        <v>100</v>
      </c>
      <c r="J30" s="18">
        <v>16</v>
      </c>
      <c r="K30" s="18">
        <v>9</v>
      </c>
      <c r="L30" s="18">
        <v>3</v>
      </c>
      <c r="M30" s="19"/>
    </row>
    <row r="31" spans="1:13" ht="15.75">
      <c r="A31" s="55" t="s">
        <v>90</v>
      </c>
      <c r="B31" s="18">
        <v>1000</v>
      </c>
      <c r="C31" s="18">
        <v>54</v>
      </c>
      <c r="D31" s="18">
        <v>10</v>
      </c>
      <c r="E31" s="18">
        <v>208</v>
      </c>
      <c r="F31" s="18">
        <v>177</v>
      </c>
      <c r="G31" s="18">
        <v>157</v>
      </c>
      <c r="H31" s="18">
        <v>189</v>
      </c>
      <c r="I31" s="18">
        <v>180</v>
      </c>
      <c r="J31" s="18">
        <v>25</v>
      </c>
      <c r="K31" s="18">
        <v>17</v>
      </c>
      <c r="L31" s="50" t="s">
        <v>66</v>
      </c>
      <c r="M31" s="19"/>
    </row>
    <row r="32" spans="1:13" ht="15.75">
      <c r="A32" s="55" t="s">
        <v>91</v>
      </c>
      <c r="B32" s="18">
        <v>1000</v>
      </c>
      <c r="C32" s="18">
        <v>40</v>
      </c>
      <c r="D32" s="18">
        <v>8</v>
      </c>
      <c r="E32" s="18">
        <v>171</v>
      </c>
      <c r="F32" s="18">
        <v>191</v>
      </c>
      <c r="G32" s="18">
        <v>141</v>
      </c>
      <c r="H32" s="18">
        <v>215</v>
      </c>
      <c r="I32" s="18">
        <v>207</v>
      </c>
      <c r="J32" s="18">
        <v>27</v>
      </c>
      <c r="K32" s="18">
        <v>17</v>
      </c>
      <c r="L32" s="50" t="s">
        <v>66</v>
      </c>
      <c r="M32" s="19"/>
    </row>
    <row r="33" spans="1:13" ht="15.75">
      <c r="A33" s="55" t="s">
        <v>92</v>
      </c>
      <c r="B33" s="18">
        <v>1000</v>
      </c>
      <c r="C33" s="18">
        <v>71</v>
      </c>
      <c r="D33" s="18">
        <v>13</v>
      </c>
      <c r="E33" s="18">
        <v>236</v>
      </c>
      <c r="F33" s="18">
        <v>164</v>
      </c>
      <c r="G33" s="18">
        <v>223</v>
      </c>
      <c r="H33" s="18">
        <v>193</v>
      </c>
      <c r="I33" s="18">
        <v>92</v>
      </c>
      <c r="J33" s="18">
        <v>8</v>
      </c>
      <c r="K33" s="18">
        <v>4</v>
      </c>
      <c r="L33" s="50" t="s">
        <v>66</v>
      </c>
      <c r="M33" s="19"/>
    </row>
    <row r="34" spans="1:13" ht="15.75">
      <c r="A34" s="55" t="s">
        <v>93</v>
      </c>
      <c r="B34" s="18">
        <v>1000</v>
      </c>
      <c r="C34" s="18">
        <v>70</v>
      </c>
      <c r="D34" s="18">
        <v>11</v>
      </c>
      <c r="E34" s="18">
        <v>182</v>
      </c>
      <c r="F34" s="18">
        <v>136</v>
      </c>
      <c r="G34" s="18">
        <v>195</v>
      </c>
      <c r="H34" s="18">
        <v>221</v>
      </c>
      <c r="I34" s="18">
        <v>164</v>
      </c>
      <c r="J34" s="18">
        <v>21</v>
      </c>
      <c r="K34" s="18">
        <v>14</v>
      </c>
      <c r="L34" s="50" t="s">
        <v>66</v>
      </c>
      <c r="M34" s="19"/>
    </row>
    <row r="35" spans="1:13" ht="15.75">
      <c r="A35" s="55" t="s">
        <v>94</v>
      </c>
      <c r="B35" s="18">
        <v>1000</v>
      </c>
      <c r="C35" s="18">
        <v>69</v>
      </c>
      <c r="D35" s="18">
        <v>10</v>
      </c>
      <c r="E35" s="18">
        <v>243</v>
      </c>
      <c r="F35" s="18">
        <v>194</v>
      </c>
      <c r="G35" s="18">
        <v>106</v>
      </c>
      <c r="H35" s="18">
        <v>164</v>
      </c>
      <c r="I35" s="18">
        <v>176</v>
      </c>
      <c r="J35" s="18">
        <v>38</v>
      </c>
      <c r="K35" s="18">
        <v>24</v>
      </c>
      <c r="L35" s="50" t="s">
        <v>66</v>
      </c>
      <c r="M35" s="19"/>
    </row>
    <row r="36" spans="1:13" ht="15.75">
      <c r="A36" s="55" t="s">
        <v>95</v>
      </c>
      <c r="B36" s="18">
        <v>1000</v>
      </c>
      <c r="C36" s="18">
        <v>51</v>
      </c>
      <c r="D36" s="18">
        <v>9</v>
      </c>
      <c r="E36" s="18">
        <v>200</v>
      </c>
      <c r="F36" s="18">
        <v>172</v>
      </c>
      <c r="G36" s="18">
        <v>166</v>
      </c>
      <c r="H36" s="18">
        <v>212</v>
      </c>
      <c r="I36" s="18">
        <v>167</v>
      </c>
      <c r="J36" s="18">
        <v>23</v>
      </c>
      <c r="K36" s="18">
        <v>16</v>
      </c>
      <c r="L36" s="50" t="s">
        <v>66</v>
      </c>
      <c r="M36" s="19"/>
    </row>
    <row r="37" spans="1:13" ht="15.75">
      <c r="A37" s="55" t="s">
        <v>96</v>
      </c>
      <c r="B37" s="18">
        <v>1000</v>
      </c>
      <c r="C37" s="18">
        <v>93</v>
      </c>
      <c r="D37" s="18">
        <v>23</v>
      </c>
      <c r="E37" s="18">
        <v>220</v>
      </c>
      <c r="F37" s="18">
        <v>154</v>
      </c>
      <c r="G37" s="18">
        <v>187</v>
      </c>
      <c r="H37" s="18">
        <v>188</v>
      </c>
      <c r="I37" s="18">
        <v>118</v>
      </c>
      <c r="J37" s="18">
        <v>17</v>
      </c>
      <c r="K37" s="18">
        <v>9</v>
      </c>
      <c r="L37" s="18">
        <v>0</v>
      </c>
      <c r="M37" s="19"/>
    </row>
    <row r="38" spans="1:13" ht="15.75">
      <c r="A38" s="55" t="s">
        <v>97</v>
      </c>
      <c r="B38" s="18">
        <v>1000</v>
      </c>
      <c r="C38" s="18">
        <v>75</v>
      </c>
      <c r="D38" s="18">
        <v>14</v>
      </c>
      <c r="E38" s="18">
        <v>230</v>
      </c>
      <c r="F38" s="18">
        <v>161</v>
      </c>
      <c r="G38" s="18">
        <v>171</v>
      </c>
      <c r="H38" s="18">
        <v>215</v>
      </c>
      <c r="I38" s="18">
        <v>118</v>
      </c>
      <c r="J38" s="18">
        <v>16</v>
      </c>
      <c r="K38" s="18">
        <v>7</v>
      </c>
      <c r="L38" s="50" t="s">
        <v>66</v>
      </c>
      <c r="M38" s="19"/>
    </row>
    <row r="39" spans="1:13" ht="15.75">
      <c r="A39" s="55" t="s">
        <v>98</v>
      </c>
      <c r="B39" s="18">
        <v>1000</v>
      </c>
      <c r="C39" s="18">
        <v>70</v>
      </c>
      <c r="D39" s="18">
        <v>14</v>
      </c>
      <c r="E39" s="18">
        <v>249</v>
      </c>
      <c r="F39" s="18">
        <v>124</v>
      </c>
      <c r="G39" s="18">
        <v>195</v>
      </c>
      <c r="H39" s="18">
        <v>196</v>
      </c>
      <c r="I39" s="18">
        <v>137</v>
      </c>
      <c r="J39" s="18">
        <v>15</v>
      </c>
      <c r="K39" s="18">
        <v>10</v>
      </c>
      <c r="L39" s="50" t="s">
        <v>66</v>
      </c>
      <c r="M39" s="19"/>
    </row>
    <row r="40" spans="1:13" ht="15.75">
      <c r="A40" s="55" t="s">
        <v>99</v>
      </c>
      <c r="B40" s="18">
        <v>1000</v>
      </c>
      <c r="C40" s="18">
        <v>61</v>
      </c>
      <c r="D40" s="18">
        <v>8</v>
      </c>
      <c r="E40" s="18">
        <v>194</v>
      </c>
      <c r="F40" s="18">
        <v>166</v>
      </c>
      <c r="G40" s="18">
        <v>171</v>
      </c>
      <c r="H40" s="18">
        <v>212</v>
      </c>
      <c r="I40" s="18">
        <v>158</v>
      </c>
      <c r="J40" s="18">
        <v>30</v>
      </c>
      <c r="K40" s="18">
        <v>18</v>
      </c>
      <c r="L40" s="50" t="s">
        <v>66</v>
      </c>
      <c r="M40" s="19"/>
    </row>
    <row r="41" spans="1:13" ht="15.75">
      <c r="A41" s="55" t="s">
        <v>100</v>
      </c>
      <c r="B41" s="18">
        <v>1000</v>
      </c>
      <c r="C41" s="18">
        <v>64</v>
      </c>
      <c r="D41" s="18">
        <v>13</v>
      </c>
      <c r="E41" s="18">
        <v>219</v>
      </c>
      <c r="F41" s="18">
        <v>178</v>
      </c>
      <c r="G41" s="18">
        <v>174</v>
      </c>
      <c r="H41" s="18">
        <v>203</v>
      </c>
      <c r="I41" s="18">
        <v>134</v>
      </c>
      <c r="J41" s="18">
        <v>15</v>
      </c>
      <c r="K41" s="18">
        <v>10</v>
      </c>
      <c r="L41" s="18">
        <v>0</v>
      </c>
      <c r="M41" s="19"/>
    </row>
    <row r="42" spans="1:13" ht="15.75">
      <c r="A42" s="55" t="s">
        <v>101</v>
      </c>
      <c r="B42" s="18">
        <v>1000</v>
      </c>
      <c r="C42" s="18">
        <v>52</v>
      </c>
      <c r="D42" s="18">
        <v>10</v>
      </c>
      <c r="E42" s="18">
        <v>208</v>
      </c>
      <c r="F42" s="18">
        <v>157</v>
      </c>
      <c r="G42" s="18">
        <v>139</v>
      </c>
      <c r="H42" s="18">
        <v>211</v>
      </c>
      <c r="I42" s="18">
        <v>178</v>
      </c>
      <c r="J42" s="18">
        <v>45</v>
      </c>
      <c r="K42" s="18">
        <v>32</v>
      </c>
      <c r="L42" s="50" t="s">
        <v>66</v>
      </c>
      <c r="M42" s="19"/>
    </row>
    <row r="43" spans="1:13" ht="15.75">
      <c r="A43" s="55" t="s">
        <v>102</v>
      </c>
      <c r="B43" s="18">
        <v>1000</v>
      </c>
      <c r="C43" s="18">
        <v>61</v>
      </c>
      <c r="D43" s="18">
        <v>8</v>
      </c>
      <c r="E43" s="18">
        <v>183</v>
      </c>
      <c r="F43" s="18">
        <v>172</v>
      </c>
      <c r="G43" s="18">
        <v>172</v>
      </c>
      <c r="H43" s="18">
        <v>234</v>
      </c>
      <c r="I43" s="18">
        <v>148</v>
      </c>
      <c r="J43" s="18">
        <v>22</v>
      </c>
      <c r="K43" s="18">
        <v>13</v>
      </c>
      <c r="L43" s="50" t="s">
        <v>66</v>
      </c>
      <c r="M43" s="19"/>
    </row>
    <row r="44" spans="1:13" ht="15.75">
      <c r="A44" s="55" t="s">
        <v>103</v>
      </c>
      <c r="B44" s="18">
        <v>1000</v>
      </c>
      <c r="C44" s="18">
        <v>50</v>
      </c>
      <c r="D44" s="18">
        <v>9</v>
      </c>
      <c r="E44" s="18">
        <v>223</v>
      </c>
      <c r="F44" s="18">
        <v>179</v>
      </c>
      <c r="G44" s="18">
        <v>138</v>
      </c>
      <c r="H44" s="18">
        <v>220</v>
      </c>
      <c r="I44" s="18">
        <v>160</v>
      </c>
      <c r="J44" s="18">
        <v>21</v>
      </c>
      <c r="K44" s="18">
        <v>12</v>
      </c>
      <c r="L44" s="18">
        <v>0</v>
      </c>
      <c r="M44" s="19"/>
    </row>
    <row r="45" spans="11:13" ht="15.75">
      <c r="K45" s="132" t="s">
        <v>175</v>
      </c>
      <c r="L45" s="132"/>
      <c r="M45" s="19"/>
    </row>
    <row r="46" spans="1:13" ht="15.75" customHeight="1">
      <c r="A46" s="147"/>
      <c r="B46" s="130" t="s">
        <v>316</v>
      </c>
      <c r="C46" s="151" t="s">
        <v>152</v>
      </c>
      <c r="D46" s="152"/>
      <c r="E46" s="152"/>
      <c r="F46" s="152"/>
      <c r="G46" s="157" t="s">
        <v>153</v>
      </c>
      <c r="H46" s="157"/>
      <c r="I46" s="158"/>
      <c r="J46" s="130" t="s">
        <v>145</v>
      </c>
      <c r="K46" s="130" t="s">
        <v>158</v>
      </c>
      <c r="L46" s="115" t="s">
        <v>146</v>
      </c>
      <c r="M46" s="19"/>
    </row>
    <row r="47" spans="1:13" ht="15.75">
      <c r="A47" s="148"/>
      <c r="B47" s="150"/>
      <c r="C47" s="124" t="s">
        <v>137</v>
      </c>
      <c r="D47" s="124"/>
      <c r="E47" s="124"/>
      <c r="F47" s="154"/>
      <c r="G47" s="155" t="s">
        <v>142</v>
      </c>
      <c r="H47" s="156"/>
      <c r="I47" s="156"/>
      <c r="J47" s="150"/>
      <c r="K47" s="150"/>
      <c r="L47" s="153"/>
      <c r="M47" s="19"/>
    </row>
    <row r="48" spans="1:13" ht="69.75" customHeight="1">
      <c r="A48" s="149"/>
      <c r="B48" s="131"/>
      <c r="C48" s="34" t="s">
        <v>317</v>
      </c>
      <c r="D48" s="44" t="s">
        <v>139</v>
      </c>
      <c r="E48" s="34" t="s">
        <v>140</v>
      </c>
      <c r="F48" s="44" t="s">
        <v>141</v>
      </c>
      <c r="G48" s="44" t="s">
        <v>143</v>
      </c>
      <c r="H48" s="44" t="s">
        <v>144</v>
      </c>
      <c r="I48" s="34" t="s">
        <v>141</v>
      </c>
      <c r="J48" s="131"/>
      <c r="K48" s="131"/>
      <c r="L48" s="117"/>
      <c r="M48" s="19"/>
    </row>
    <row r="49" spans="1:13" ht="15.75" customHeight="1">
      <c r="A49" s="55" t="s">
        <v>104</v>
      </c>
      <c r="B49" s="18">
        <v>1000</v>
      </c>
      <c r="C49" s="18">
        <v>76</v>
      </c>
      <c r="D49" s="18">
        <v>9</v>
      </c>
      <c r="E49" s="18">
        <v>235</v>
      </c>
      <c r="F49" s="18">
        <v>147</v>
      </c>
      <c r="G49" s="18">
        <v>164</v>
      </c>
      <c r="H49" s="18">
        <v>179</v>
      </c>
      <c r="I49" s="18">
        <v>164</v>
      </c>
      <c r="J49" s="18">
        <v>26</v>
      </c>
      <c r="K49" s="18">
        <v>15</v>
      </c>
      <c r="L49" s="50" t="s">
        <v>66</v>
      </c>
      <c r="M49" s="19"/>
    </row>
    <row r="50" spans="1:13" ht="15.75" customHeight="1">
      <c r="A50" s="55" t="s">
        <v>105</v>
      </c>
      <c r="B50" s="18">
        <v>1000</v>
      </c>
      <c r="C50" s="18">
        <v>96</v>
      </c>
      <c r="D50" s="18">
        <v>17</v>
      </c>
      <c r="E50" s="18">
        <v>278</v>
      </c>
      <c r="F50" s="18">
        <v>174</v>
      </c>
      <c r="G50" s="18">
        <v>197</v>
      </c>
      <c r="H50" s="18">
        <v>165</v>
      </c>
      <c r="I50" s="18">
        <v>66</v>
      </c>
      <c r="J50" s="18">
        <v>6</v>
      </c>
      <c r="K50" s="18">
        <v>4</v>
      </c>
      <c r="L50" s="18">
        <v>1</v>
      </c>
      <c r="M50" s="19"/>
    </row>
    <row r="51" spans="1:13" ht="15.75">
      <c r="A51" s="55" t="s">
        <v>106</v>
      </c>
      <c r="B51" s="18">
        <v>1000</v>
      </c>
      <c r="C51" s="18">
        <v>62</v>
      </c>
      <c r="D51" s="18">
        <v>10</v>
      </c>
      <c r="E51" s="18">
        <v>233</v>
      </c>
      <c r="F51" s="18">
        <v>165</v>
      </c>
      <c r="G51" s="18">
        <v>160</v>
      </c>
      <c r="H51" s="18">
        <v>182</v>
      </c>
      <c r="I51" s="18">
        <v>157</v>
      </c>
      <c r="J51" s="18">
        <v>31</v>
      </c>
      <c r="K51" s="18">
        <v>21</v>
      </c>
      <c r="L51" s="18">
        <v>0</v>
      </c>
      <c r="M51" s="19"/>
    </row>
    <row r="52" spans="1:13" ht="15.75">
      <c r="A52" s="55" t="s">
        <v>107</v>
      </c>
      <c r="B52" s="18">
        <v>1000</v>
      </c>
      <c r="C52" s="18">
        <v>77</v>
      </c>
      <c r="D52" s="18">
        <v>12</v>
      </c>
      <c r="E52" s="18">
        <v>249</v>
      </c>
      <c r="F52" s="18">
        <v>143</v>
      </c>
      <c r="G52" s="18">
        <v>173</v>
      </c>
      <c r="H52" s="18">
        <v>160</v>
      </c>
      <c r="I52" s="18">
        <v>164</v>
      </c>
      <c r="J52" s="18">
        <v>22</v>
      </c>
      <c r="K52" s="18">
        <v>14</v>
      </c>
      <c r="L52" s="50" t="s">
        <v>66</v>
      </c>
      <c r="M52" s="19"/>
    </row>
    <row r="53" spans="1:13" ht="15.75">
      <c r="A53" s="55" t="s">
        <v>108</v>
      </c>
      <c r="B53" s="18">
        <v>1000</v>
      </c>
      <c r="C53" s="18">
        <v>89</v>
      </c>
      <c r="D53" s="18">
        <v>14</v>
      </c>
      <c r="E53" s="18">
        <v>244</v>
      </c>
      <c r="F53" s="18">
        <v>136</v>
      </c>
      <c r="G53" s="18">
        <v>189</v>
      </c>
      <c r="H53" s="18">
        <v>181</v>
      </c>
      <c r="I53" s="18">
        <v>127</v>
      </c>
      <c r="J53" s="18">
        <v>20</v>
      </c>
      <c r="K53" s="18">
        <v>11</v>
      </c>
      <c r="L53" s="18">
        <v>0</v>
      </c>
      <c r="M53" s="19"/>
    </row>
    <row r="54" spans="1:13" ht="15.75">
      <c r="A54" s="55" t="s">
        <v>109</v>
      </c>
      <c r="B54" s="18">
        <v>1000</v>
      </c>
      <c r="C54" s="18">
        <v>65</v>
      </c>
      <c r="D54" s="18">
        <v>9</v>
      </c>
      <c r="E54" s="18">
        <v>186</v>
      </c>
      <c r="F54" s="18">
        <v>174</v>
      </c>
      <c r="G54" s="18">
        <v>171</v>
      </c>
      <c r="H54" s="18">
        <v>217</v>
      </c>
      <c r="I54" s="18">
        <v>160</v>
      </c>
      <c r="J54" s="18">
        <v>18</v>
      </c>
      <c r="K54" s="18">
        <v>11</v>
      </c>
      <c r="L54" s="18">
        <v>0</v>
      </c>
      <c r="M54" s="19"/>
    </row>
    <row r="55" spans="1:13" ht="15.75">
      <c r="A55" s="55" t="s">
        <v>110</v>
      </c>
      <c r="B55" s="18">
        <v>1000</v>
      </c>
      <c r="C55" s="18">
        <v>64</v>
      </c>
      <c r="D55" s="18">
        <v>9</v>
      </c>
      <c r="E55" s="18">
        <v>249</v>
      </c>
      <c r="F55" s="18">
        <v>143</v>
      </c>
      <c r="G55" s="18">
        <v>162</v>
      </c>
      <c r="H55" s="18">
        <v>204</v>
      </c>
      <c r="I55" s="18">
        <v>151</v>
      </c>
      <c r="J55" s="18">
        <v>17</v>
      </c>
      <c r="K55" s="18">
        <v>9</v>
      </c>
      <c r="L55" s="18">
        <v>1</v>
      </c>
      <c r="M55" s="19"/>
    </row>
    <row r="56" spans="1:13" ht="15.75">
      <c r="A56" s="55" t="s">
        <v>111</v>
      </c>
      <c r="B56" s="18">
        <v>1000</v>
      </c>
      <c r="C56" s="18">
        <v>72</v>
      </c>
      <c r="D56" s="18">
        <v>12</v>
      </c>
      <c r="E56" s="18">
        <v>214</v>
      </c>
      <c r="F56" s="18">
        <v>152</v>
      </c>
      <c r="G56" s="18">
        <v>199</v>
      </c>
      <c r="H56" s="18">
        <v>218</v>
      </c>
      <c r="I56" s="18">
        <v>121</v>
      </c>
      <c r="J56" s="18">
        <v>12</v>
      </c>
      <c r="K56" s="18">
        <v>7</v>
      </c>
      <c r="L56" s="18">
        <v>0</v>
      </c>
      <c r="M56" s="19"/>
    </row>
    <row r="57" spans="1:13" ht="15.75">
      <c r="A57" s="55" t="s">
        <v>112</v>
      </c>
      <c r="B57" s="18">
        <v>1000</v>
      </c>
      <c r="C57" s="18">
        <v>24</v>
      </c>
      <c r="D57" s="18">
        <v>14</v>
      </c>
      <c r="E57" s="18">
        <v>155</v>
      </c>
      <c r="F57" s="18">
        <v>179</v>
      </c>
      <c r="G57" s="18">
        <v>187</v>
      </c>
      <c r="H57" s="18">
        <v>349</v>
      </c>
      <c r="I57" s="18">
        <v>81</v>
      </c>
      <c r="J57" s="18">
        <v>11</v>
      </c>
      <c r="K57" s="18">
        <v>8</v>
      </c>
      <c r="L57" s="50" t="s">
        <v>66</v>
      </c>
      <c r="M57" s="19"/>
    </row>
    <row r="58" spans="1:13" ht="15.75">
      <c r="A58" s="55" t="s">
        <v>113</v>
      </c>
      <c r="B58" s="18">
        <v>1000</v>
      </c>
      <c r="C58" s="18">
        <v>53</v>
      </c>
      <c r="D58" s="18">
        <v>15</v>
      </c>
      <c r="E58" s="18">
        <v>221</v>
      </c>
      <c r="F58" s="18">
        <v>151</v>
      </c>
      <c r="G58" s="18">
        <v>193</v>
      </c>
      <c r="H58" s="18">
        <v>213</v>
      </c>
      <c r="I58" s="18">
        <v>132</v>
      </c>
      <c r="J58" s="18">
        <v>22</v>
      </c>
      <c r="K58" s="18">
        <v>17</v>
      </c>
      <c r="L58" s="18">
        <v>0</v>
      </c>
      <c r="M58" s="19"/>
    </row>
    <row r="59" spans="1:13" ht="15.75">
      <c r="A59" s="55" t="s">
        <v>114</v>
      </c>
      <c r="B59" s="18">
        <v>1000</v>
      </c>
      <c r="C59" s="18">
        <v>70</v>
      </c>
      <c r="D59" s="18">
        <v>11</v>
      </c>
      <c r="E59" s="18">
        <v>214</v>
      </c>
      <c r="F59" s="18">
        <v>164</v>
      </c>
      <c r="G59" s="18">
        <v>173</v>
      </c>
      <c r="H59" s="18">
        <v>213</v>
      </c>
      <c r="I59" s="18">
        <v>134</v>
      </c>
      <c r="J59" s="18">
        <v>21</v>
      </c>
      <c r="K59" s="18">
        <v>13</v>
      </c>
      <c r="L59" s="18">
        <v>0</v>
      </c>
      <c r="M59" s="19"/>
    </row>
    <row r="60" spans="1:13" ht="15.75">
      <c r="A60" s="55" t="s">
        <v>115</v>
      </c>
      <c r="B60" s="18">
        <v>1000</v>
      </c>
      <c r="C60" s="18">
        <v>60</v>
      </c>
      <c r="D60" s="18">
        <v>9</v>
      </c>
      <c r="E60" s="18">
        <v>199</v>
      </c>
      <c r="F60" s="18">
        <v>176</v>
      </c>
      <c r="G60" s="18">
        <v>158</v>
      </c>
      <c r="H60" s="18">
        <v>208</v>
      </c>
      <c r="I60" s="18">
        <v>162</v>
      </c>
      <c r="J60" s="18">
        <v>28</v>
      </c>
      <c r="K60" s="18">
        <v>17</v>
      </c>
      <c r="L60" s="18">
        <v>0</v>
      </c>
      <c r="M60" s="19"/>
    </row>
    <row r="61" spans="1:13" ht="15.75">
      <c r="A61" s="55" t="s">
        <v>116</v>
      </c>
      <c r="B61" s="18">
        <v>1000</v>
      </c>
      <c r="C61" s="18">
        <v>61</v>
      </c>
      <c r="D61" s="18">
        <v>10</v>
      </c>
      <c r="E61" s="18">
        <v>185</v>
      </c>
      <c r="F61" s="18">
        <v>117</v>
      </c>
      <c r="G61" s="18">
        <v>188</v>
      </c>
      <c r="H61" s="18">
        <v>235</v>
      </c>
      <c r="I61" s="18">
        <v>176</v>
      </c>
      <c r="J61" s="18">
        <v>28</v>
      </c>
      <c r="K61" s="18">
        <v>20</v>
      </c>
      <c r="L61" s="50" t="s">
        <v>66</v>
      </c>
      <c r="M61" s="19"/>
    </row>
    <row r="62" spans="1:13" ht="15.75">
      <c r="A62" s="55" t="s">
        <v>117</v>
      </c>
      <c r="B62" s="18">
        <v>1000</v>
      </c>
      <c r="C62" s="18">
        <v>58</v>
      </c>
      <c r="D62" s="18">
        <v>9</v>
      </c>
      <c r="E62" s="18">
        <v>213</v>
      </c>
      <c r="F62" s="18">
        <v>153</v>
      </c>
      <c r="G62" s="18">
        <v>178</v>
      </c>
      <c r="H62" s="18">
        <v>197</v>
      </c>
      <c r="I62" s="18">
        <v>172</v>
      </c>
      <c r="J62" s="18">
        <v>20</v>
      </c>
      <c r="K62" s="18">
        <v>13</v>
      </c>
      <c r="L62" s="50" t="s">
        <v>66</v>
      </c>
      <c r="M62" s="19"/>
    </row>
    <row r="63" spans="1:13" ht="15.75">
      <c r="A63" s="55" t="s">
        <v>118</v>
      </c>
      <c r="B63" s="18">
        <v>1000</v>
      </c>
      <c r="C63" s="18">
        <v>63</v>
      </c>
      <c r="D63" s="18">
        <v>13</v>
      </c>
      <c r="E63" s="18">
        <v>212</v>
      </c>
      <c r="F63" s="18">
        <v>161</v>
      </c>
      <c r="G63" s="18">
        <v>170</v>
      </c>
      <c r="H63" s="18">
        <v>218</v>
      </c>
      <c r="I63" s="18">
        <v>148</v>
      </c>
      <c r="J63" s="18">
        <v>15</v>
      </c>
      <c r="K63" s="18">
        <v>11</v>
      </c>
      <c r="L63" s="50" t="s">
        <v>66</v>
      </c>
      <c r="M63" s="19"/>
    </row>
    <row r="64" spans="1:13" ht="15.75">
      <c r="A64" s="55" t="s">
        <v>119</v>
      </c>
      <c r="B64" s="18">
        <v>1000</v>
      </c>
      <c r="C64" s="18">
        <v>98</v>
      </c>
      <c r="D64" s="18">
        <v>17</v>
      </c>
      <c r="E64" s="18">
        <v>261</v>
      </c>
      <c r="F64" s="18">
        <v>93</v>
      </c>
      <c r="G64" s="18">
        <v>289</v>
      </c>
      <c r="H64" s="18">
        <v>162</v>
      </c>
      <c r="I64" s="18">
        <v>73</v>
      </c>
      <c r="J64" s="18">
        <v>7</v>
      </c>
      <c r="K64" s="18">
        <v>3</v>
      </c>
      <c r="L64" s="18">
        <v>0</v>
      </c>
      <c r="M64" s="19"/>
    </row>
    <row r="65" spans="1:13" ht="15.75">
      <c r="A65" s="55" t="s">
        <v>120</v>
      </c>
      <c r="B65" s="18">
        <v>1000</v>
      </c>
      <c r="C65" s="18">
        <v>85</v>
      </c>
      <c r="D65" s="18">
        <v>12</v>
      </c>
      <c r="E65" s="18">
        <v>200</v>
      </c>
      <c r="F65" s="18">
        <v>155</v>
      </c>
      <c r="G65" s="18">
        <v>171</v>
      </c>
      <c r="H65" s="18">
        <v>202</v>
      </c>
      <c r="I65" s="18">
        <v>139</v>
      </c>
      <c r="J65" s="18">
        <v>36</v>
      </c>
      <c r="K65" s="18">
        <v>27</v>
      </c>
      <c r="L65" s="50" t="s">
        <v>66</v>
      </c>
      <c r="M65" s="19"/>
    </row>
    <row r="66" spans="1:13" ht="15.75">
      <c r="A66" s="55" t="s">
        <v>121</v>
      </c>
      <c r="B66" s="18">
        <v>1000</v>
      </c>
      <c r="C66" s="18">
        <v>56</v>
      </c>
      <c r="D66" s="18">
        <v>7</v>
      </c>
      <c r="E66" s="18">
        <v>183</v>
      </c>
      <c r="F66" s="18">
        <v>194</v>
      </c>
      <c r="G66" s="18">
        <v>156</v>
      </c>
      <c r="H66" s="18">
        <v>211</v>
      </c>
      <c r="I66" s="18">
        <v>168</v>
      </c>
      <c r="J66" s="18">
        <v>25</v>
      </c>
      <c r="K66" s="18">
        <v>16</v>
      </c>
      <c r="L66" s="18">
        <v>0</v>
      </c>
      <c r="M66" s="19"/>
    </row>
    <row r="67" spans="1:13" ht="15.75">
      <c r="A67" s="55" t="s">
        <v>122</v>
      </c>
      <c r="B67" s="18">
        <v>1000</v>
      </c>
      <c r="C67" s="18">
        <v>89</v>
      </c>
      <c r="D67" s="18">
        <v>13</v>
      </c>
      <c r="E67" s="18">
        <v>246</v>
      </c>
      <c r="F67" s="18">
        <v>130</v>
      </c>
      <c r="G67" s="18">
        <v>204</v>
      </c>
      <c r="H67" s="18">
        <v>202</v>
      </c>
      <c r="I67" s="18">
        <v>106</v>
      </c>
      <c r="J67" s="18">
        <v>10</v>
      </c>
      <c r="K67" s="18">
        <v>6</v>
      </c>
      <c r="L67" s="50" t="s">
        <v>66</v>
      </c>
      <c r="M67" s="19"/>
    </row>
    <row r="68" spans="1:13" ht="15.75">
      <c r="A68" s="55" t="s">
        <v>123</v>
      </c>
      <c r="B68" s="18">
        <v>1000</v>
      </c>
      <c r="C68" s="18">
        <v>56</v>
      </c>
      <c r="D68" s="18">
        <v>8</v>
      </c>
      <c r="E68" s="18">
        <v>199</v>
      </c>
      <c r="F68" s="18">
        <v>217</v>
      </c>
      <c r="G68" s="18">
        <v>132</v>
      </c>
      <c r="H68" s="18">
        <v>157</v>
      </c>
      <c r="I68" s="18">
        <v>202</v>
      </c>
      <c r="J68" s="18">
        <v>29</v>
      </c>
      <c r="K68" s="18">
        <v>17</v>
      </c>
      <c r="L68" s="50" t="s">
        <v>66</v>
      </c>
      <c r="M68" s="19"/>
    </row>
    <row r="69" spans="1:13" ht="15.75">
      <c r="A69" s="55" t="s">
        <v>124</v>
      </c>
      <c r="B69" s="18">
        <v>1000</v>
      </c>
      <c r="C69" s="18">
        <v>56</v>
      </c>
      <c r="D69" s="18">
        <v>10</v>
      </c>
      <c r="E69" s="18">
        <v>225</v>
      </c>
      <c r="F69" s="18">
        <v>137</v>
      </c>
      <c r="G69" s="18">
        <v>198</v>
      </c>
      <c r="H69" s="18">
        <v>205</v>
      </c>
      <c r="I69" s="18">
        <v>154</v>
      </c>
      <c r="J69" s="18">
        <v>15</v>
      </c>
      <c r="K69" s="18">
        <v>9</v>
      </c>
      <c r="L69" s="18">
        <v>0</v>
      </c>
      <c r="M69" s="19"/>
    </row>
    <row r="70" spans="1:13" ht="15.75">
      <c r="A70" s="55" t="s">
        <v>125</v>
      </c>
      <c r="B70" s="18">
        <v>1000</v>
      </c>
      <c r="C70" s="18">
        <v>69</v>
      </c>
      <c r="D70" s="18">
        <v>13</v>
      </c>
      <c r="E70" s="18">
        <v>240</v>
      </c>
      <c r="F70" s="18">
        <v>149</v>
      </c>
      <c r="G70" s="18">
        <v>167</v>
      </c>
      <c r="H70" s="18">
        <v>193</v>
      </c>
      <c r="I70" s="18">
        <v>149</v>
      </c>
      <c r="J70" s="18">
        <v>20</v>
      </c>
      <c r="K70" s="18">
        <v>12</v>
      </c>
      <c r="L70" s="18">
        <v>0</v>
      </c>
      <c r="M70" s="19"/>
    </row>
    <row r="71" spans="1:13" ht="15.75">
      <c r="A71" s="55" t="s">
        <v>126</v>
      </c>
      <c r="B71" s="18">
        <v>1000</v>
      </c>
      <c r="C71" s="18">
        <v>51</v>
      </c>
      <c r="D71" s="18">
        <v>9</v>
      </c>
      <c r="E71" s="18">
        <v>205</v>
      </c>
      <c r="F71" s="18">
        <v>168</v>
      </c>
      <c r="G71" s="18">
        <v>157</v>
      </c>
      <c r="H71" s="18">
        <v>218</v>
      </c>
      <c r="I71" s="18">
        <v>163</v>
      </c>
      <c r="J71" s="18">
        <v>29</v>
      </c>
      <c r="K71" s="18">
        <v>19</v>
      </c>
      <c r="L71" s="50" t="s">
        <v>66</v>
      </c>
      <c r="M71" s="19"/>
    </row>
    <row r="72" spans="1:13" ht="15.75">
      <c r="A72" s="55" t="s">
        <v>127</v>
      </c>
      <c r="B72" s="18">
        <v>1000</v>
      </c>
      <c r="C72" s="18">
        <v>96</v>
      </c>
      <c r="D72" s="18">
        <v>12</v>
      </c>
      <c r="E72" s="18">
        <v>286</v>
      </c>
      <c r="F72" s="18">
        <v>155</v>
      </c>
      <c r="G72" s="18">
        <v>124</v>
      </c>
      <c r="H72" s="18">
        <v>179</v>
      </c>
      <c r="I72" s="18">
        <v>130</v>
      </c>
      <c r="J72" s="18">
        <v>18</v>
      </c>
      <c r="K72" s="18">
        <v>9</v>
      </c>
      <c r="L72" s="18">
        <v>0</v>
      </c>
      <c r="M72" s="19"/>
    </row>
    <row r="73" ht="15.75">
      <c r="M73" s="19"/>
    </row>
    <row r="74" spans="1:12" s="19" customFormat="1" ht="47.25">
      <c r="A74" s="78" t="s">
        <v>128</v>
      </c>
      <c r="B74" s="19">
        <v>1000</v>
      </c>
      <c r="C74" s="19">
        <v>133</v>
      </c>
      <c r="D74" s="19">
        <v>23</v>
      </c>
      <c r="E74" s="19">
        <v>278</v>
      </c>
      <c r="F74" s="19">
        <v>125</v>
      </c>
      <c r="G74" s="19">
        <v>209</v>
      </c>
      <c r="H74" s="19">
        <v>145</v>
      </c>
      <c r="I74" s="19">
        <v>50</v>
      </c>
      <c r="J74" s="19">
        <v>7</v>
      </c>
      <c r="K74" s="19">
        <v>6</v>
      </c>
      <c r="L74" s="19">
        <v>30</v>
      </c>
    </row>
    <row r="75" spans="1:13" ht="15.75" customHeight="1">
      <c r="A75" s="56" t="s">
        <v>129</v>
      </c>
      <c r="B75" s="18">
        <v>1000</v>
      </c>
      <c r="C75" s="18">
        <v>145</v>
      </c>
      <c r="D75" s="18">
        <v>26</v>
      </c>
      <c r="E75" s="18">
        <v>297</v>
      </c>
      <c r="F75" s="18">
        <v>133</v>
      </c>
      <c r="G75" s="18">
        <v>210</v>
      </c>
      <c r="H75" s="18">
        <v>116</v>
      </c>
      <c r="I75" s="18">
        <v>30</v>
      </c>
      <c r="J75" s="18">
        <v>3</v>
      </c>
      <c r="K75" s="18">
        <v>2</v>
      </c>
      <c r="L75" s="18">
        <v>40</v>
      </c>
      <c r="M75" s="19"/>
    </row>
    <row r="76" spans="1:13" ht="15.75">
      <c r="A76" s="55" t="s">
        <v>130</v>
      </c>
      <c r="B76" s="18">
        <v>1000</v>
      </c>
      <c r="C76" s="18">
        <v>162</v>
      </c>
      <c r="D76" s="18">
        <v>23</v>
      </c>
      <c r="E76" s="18">
        <v>352</v>
      </c>
      <c r="F76" s="18">
        <v>95</v>
      </c>
      <c r="G76" s="18">
        <v>249</v>
      </c>
      <c r="H76" s="18">
        <v>103</v>
      </c>
      <c r="I76" s="18">
        <v>16</v>
      </c>
      <c r="J76" s="50" t="s">
        <v>66</v>
      </c>
      <c r="K76" s="50" t="s">
        <v>66</v>
      </c>
      <c r="L76" s="50" t="s">
        <v>66</v>
      </c>
      <c r="M76" s="19"/>
    </row>
    <row r="77" spans="1:13" ht="15.75">
      <c r="A77" s="55" t="s">
        <v>131</v>
      </c>
      <c r="B77" s="18">
        <v>1000</v>
      </c>
      <c r="C77" s="18">
        <v>60</v>
      </c>
      <c r="D77" s="18">
        <v>9</v>
      </c>
      <c r="E77" s="18">
        <v>155</v>
      </c>
      <c r="F77" s="18">
        <v>82</v>
      </c>
      <c r="G77" s="18">
        <v>171</v>
      </c>
      <c r="H77" s="18">
        <v>330</v>
      </c>
      <c r="I77" s="18">
        <v>167</v>
      </c>
      <c r="J77" s="18">
        <v>26</v>
      </c>
      <c r="K77" s="18">
        <v>22</v>
      </c>
      <c r="L77" s="50" t="s">
        <v>66</v>
      </c>
      <c r="M77" s="19"/>
    </row>
    <row r="78" spans="1:13" ht="15.75">
      <c r="A78" s="55" t="s">
        <v>132</v>
      </c>
      <c r="B78" s="18">
        <v>1000</v>
      </c>
      <c r="C78" s="18">
        <v>115</v>
      </c>
      <c r="D78" s="18">
        <v>16</v>
      </c>
      <c r="E78" s="18">
        <v>247</v>
      </c>
      <c r="F78" s="18">
        <v>125</v>
      </c>
      <c r="G78" s="18">
        <v>219</v>
      </c>
      <c r="H78" s="18">
        <v>174</v>
      </c>
      <c r="I78" s="18">
        <v>79</v>
      </c>
      <c r="J78" s="18">
        <v>15</v>
      </c>
      <c r="K78" s="18">
        <v>12</v>
      </c>
      <c r="L78" s="18">
        <v>10</v>
      </c>
      <c r="M78" s="19"/>
    </row>
    <row r="79" ht="15.75">
      <c r="M79" s="19"/>
    </row>
    <row r="80" spans="1:12" s="19" customFormat="1" ht="31.5">
      <c r="A80" s="78" t="s">
        <v>133</v>
      </c>
      <c r="B80" s="19">
        <v>1000</v>
      </c>
      <c r="C80" s="19">
        <v>115</v>
      </c>
      <c r="D80" s="19">
        <v>24</v>
      </c>
      <c r="E80" s="19">
        <v>325</v>
      </c>
      <c r="F80" s="19">
        <v>111</v>
      </c>
      <c r="G80" s="19">
        <v>192</v>
      </c>
      <c r="H80" s="19">
        <v>170</v>
      </c>
      <c r="I80" s="19">
        <v>56</v>
      </c>
      <c r="J80" s="19">
        <v>7</v>
      </c>
      <c r="K80" s="19">
        <v>4</v>
      </c>
      <c r="L80" s="79" t="s">
        <v>66</v>
      </c>
    </row>
    <row r="81" spans="1:13" ht="15.75">
      <c r="A81" s="55" t="s">
        <v>134</v>
      </c>
      <c r="B81" s="18">
        <v>1000</v>
      </c>
      <c r="C81" s="18">
        <v>86</v>
      </c>
      <c r="D81" s="18">
        <v>15</v>
      </c>
      <c r="E81" s="18">
        <v>360</v>
      </c>
      <c r="F81" s="18">
        <v>73</v>
      </c>
      <c r="G81" s="18">
        <v>194</v>
      </c>
      <c r="H81" s="18">
        <v>206</v>
      </c>
      <c r="I81" s="18">
        <v>62</v>
      </c>
      <c r="J81" s="18">
        <v>4</v>
      </c>
      <c r="K81" s="18">
        <v>3</v>
      </c>
      <c r="L81" s="50" t="s">
        <v>66</v>
      </c>
      <c r="M81" s="19"/>
    </row>
    <row r="82" spans="1:13" ht="15.75">
      <c r="A82" s="55" t="s">
        <v>135</v>
      </c>
      <c r="B82" s="18">
        <v>1000</v>
      </c>
      <c r="C82" s="18">
        <v>132</v>
      </c>
      <c r="D82" s="18">
        <v>35</v>
      </c>
      <c r="E82" s="18">
        <v>336</v>
      </c>
      <c r="F82" s="18">
        <v>78</v>
      </c>
      <c r="G82" s="18">
        <v>203</v>
      </c>
      <c r="H82" s="18">
        <v>163</v>
      </c>
      <c r="I82" s="18">
        <v>47</v>
      </c>
      <c r="J82" s="18">
        <v>6</v>
      </c>
      <c r="K82" s="18">
        <v>4</v>
      </c>
      <c r="L82" s="50" t="s">
        <v>66</v>
      </c>
      <c r="M82" s="19"/>
    </row>
    <row r="83" spans="1:13" ht="15.75">
      <c r="A83" s="91" t="s">
        <v>136</v>
      </c>
      <c r="B83" s="27">
        <v>1000</v>
      </c>
      <c r="C83" s="27">
        <v>123</v>
      </c>
      <c r="D83" s="27">
        <v>16</v>
      </c>
      <c r="E83" s="27">
        <v>251</v>
      </c>
      <c r="F83" s="27">
        <v>235</v>
      </c>
      <c r="G83" s="27">
        <v>166</v>
      </c>
      <c r="H83" s="27">
        <v>131</v>
      </c>
      <c r="I83" s="27">
        <v>67</v>
      </c>
      <c r="J83" s="27">
        <v>11</v>
      </c>
      <c r="K83" s="27">
        <v>7</v>
      </c>
      <c r="L83" s="62" t="s">
        <v>66</v>
      </c>
      <c r="M83" s="19"/>
    </row>
  </sheetData>
  <sheetProtection/>
  <mergeCells count="21">
    <mergeCell ref="A46:A48"/>
    <mergeCell ref="B46:B48"/>
    <mergeCell ref="C46:F46"/>
    <mergeCell ref="G46:I46"/>
    <mergeCell ref="K45:L45"/>
    <mergeCell ref="A2:F2"/>
    <mergeCell ref="G4:I4"/>
    <mergeCell ref="J4:J6"/>
    <mergeCell ref="K4:K6"/>
    <mergeCell ref="L4:L6"/>
    <mergeCell ref="G5:I5"/>
    <mergeCell ref="J46:J48"/>
    <mergeCell ref="K46:K48"/>
    <mergeCell ref="L46:L48"/>
    <mergeCell ref="C47:F47"/>
    <mergeCell ref="G47:I47"/>
    <mergeCell ref="A1:F1"/>
    <mergeCell ref="A4:A6"/>
    <mergeCell ref="B4:B6"/>
    <mergeCell ref="C4:F4"/>
    <mergeCell ref="C5:F5"/>
  </mergeCells>
  <printOptions/>
  <pageMargins left="0.7874015748031497" right="0.7874015748031497" top="0.7874015748031497" bottom="0.7874015748031497" header="0.31496062992125984" footer="0.31496062992125984"/>
  <pageSetup firstPageNumber="34" useFirstPageNumber="1" horizontalDpi="600" verticalDpi="600" orientation="portrait" pageOrder="overThenDown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J3:Q5"/>
  <sheetViews>
    <sheetView zoomScalePageLayoutView="0" workbookViewId="0" topLeftCell="A30">
      <selection activeCell="J5" sqref="J5"/>
    </sheetView>
  </sheetViews>
  <sheetFormatPr defaultColWidth="9.00390625" defaultRowHeight="12.75"/>
  <sheetData>
    <row r="3" spans="11:17" ht="12.75"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</row>
    <row r="4" spans="10:17" ht="12.75">
      <c r="J4" t="s">
        <v>36</v>
      </c>
      <c r="K4">
        <v>708</v>
      </c>
      <c r="L4">
        <v>747</v>
      </c>
      <c r="M4">
        <v>769</v>
      </c>
      <c r="N4">
        <v>827</v>
      </c>
      <c r="O4">
        <v>982</v>
      </c>
      <c r="P4">
        <v>995</v>
      </c>
      <c r="Q4">
        <v>997</v>
      </c>
    </row>
    <row r="5" spans="10:17" ht="12.75">
      <c r="J5" t="s">
        <v>150</v>
      </c>
      <c r="K5">
        <v>447</v>
      </c>
      <c r="L5">
        <v>471</v>
      </c>
      <c r="M5">
        <v>473</v>
      </c>
      <c r="N5">
        <v>673</v>
      </c>
      <c r="O5">
        <v>970</v>
      </c>
      <c r="P5">
        <v>992</v>
      </c>
      <c r="Q5">
        <v>993</v>
      </c>
    </row>
  </sheetData>
  <sheetProtection/>
  <printOptions/>
  <pageMargins left="0.7874015748031497" right="0.7874015748031497" top="0.7874015748031497" bottom="0.7874015748031497" header="0.31496062992125984" footer="0.31496062992125984"/>
  <pageSetup firstPageNumber="38" useFirstPageNumber="1" horizontalDpi="600" verticalDpi="600" orientation="portrait" paperSize="9" r:id="rId2"/>
  <headerFooter alignWithMargins="0">
    <oddHeader>&amp;C&amp;P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pane ySplit="6" topLeftCell="A3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28.25390625" style="18" customWidth="1"/>
    <col min="2" max="2" width="9.25390625" style="18" customWidth="1"/>
    <col min="3" max="6" width="11.25390625" style="18" customWidth="1"/>
    <col min="7" max="7" width="12.25390625" style="18" customWidth="1"/>
    <col min="8" max="8" width="10.75390625" style="18" customWidth="1"/>
    <col min="9" max="9" width="10.00390625" style="18" customWidth="1"/>
    <col min="10" max="16384" width="9.125" style="18" customWidth="1"/>
  </cols>
  <sheetData>
    <row r="1" spans="1:6" s="4" customFormat="1" ht="15.75">
      <c r="A1" s="107" t="s">
        <v>318</v>
      </c>
      <c r="B1" s="107"/>
      <c r="C1" s="107"/>
      <c r="D1" s="107"/>
      <c r="E1" s="107"/>
      <c r="F1" s="107"/>
    </row>
    <row r="2" spans="1:6" s="4" customFormat="1" ht="15.75">
      <c r="A2" s="107" t="s">
        <v>176</v>
      </c>
      <c r="B2" s="107"/>
      <c r="C2" s="107"/>
      <c r="D2" s="107"/>
      <c r="E2" s="107"/>
      <c r="F2" s="107"/>
    </row>
    <row r="3" spans="1:6" s="4" customFormat="1" ht="15.75">
      <c r="A3" s="107" t="s">
        <v>319</v>
      </c>
      <c r="B3" s="107"/>
      <c r="C3" s="107"/>
      <c r="D3" s="107"/>
      <c r="E3" s="107"/>
      <c r="F3" s="107"/>
    </row>
    <row r="5" spans="1:6" ht="33" customHeight="1">
      <c r="A5" s="122"/>
      <c r="B5" s="163" t="s">
        <v>55</v>
      </c>
      <c r="C5" s="161" t="s">
        <v>177</v>
      </c>
      <c r="D5" s="162"/>
      <c r="E5" s="160" t="s">
        <v>233</v>
      </c>
      <c r="F5" s="160"/>
    </row>
    <row r="6" spans="1:6" ht="141.75">
      <c r="A6" s="124"/>
      <c r="B6" s="164"/>
      <c r="C6" s="34" t="s">
        <v>180</v>
      </c>
      <c r="D6" s="44" t="s">
        <v>181</v>
      </c>
      <c r="E6" s="44" t="s">
        <v>180</v>
      </c>
      <c r="F6" s="34" t="s">
        <v>181</v>
      </c>
    </row>
    <row r="7" spans="2:6" s="19" customFormat="1" ht="15.75">
      <c r="B7" s="165" t="s">
        <v>149</v>
      </c>
      <c r="C7" s="165"/>
      <c r="D7" s="165"/>
      <c r="E7" s="165"/>
      <c r="F7" s="165"/>
    </row>
    <row r="8" spans="1:6" s="19" customFormat="1" ht="15.75">
      <c r="A8" s="19" t="s">
        <v>178</v>
      </c>
      <c r="B8" s="19">
        <v>204767</v>
      </c>
      <c r="C8" s="19">
        <v>170068</v>
      </c>
      <c r="D8" s="19">
        <v>34699</v>
      </c>
      <c r="E8" s="19">
        <v>831</v>
      </c>
      <c r="F8" s="19">
        <v>169</v>
      </c>
    </row>
    <row r="9" spans="1:9" ht="15.75">
      <c r="A9" s="18" t="s">
        <v>179</v>
      </c>
      <c r="G9" s="19"/>
      <c r="H9" s="19"/>
      <c r="I9" s="19"/>
    </row>
    <row r="10" spans="1:9" ht="15.75">
      <c r="A10" s="41">
        <v>3</v>
      </c>
      <c r="B10" s="18">
        <v>26432</v>
      </c>
      <c r="C10" s="18">
        <v>16787</v>
      </c>
      <c r="D10" s="18">
        <v>9645</v>
      </c>
      <c r="E10" s="18">
        <v>635</v>
      </c>
      <c r="F10" s="18">
        <v>365</v>
      </c>
      <c r="G10" s="19"/>
      <c r="H10" s="19"/>
      <c r="I10" s="19"/>
    </row>
    <row r="11" spans="1:9" ht="15.75">
      <c r="A11" s="41">
        <v>4</v>
      </c>
      <c r="B11" s="18">
        <v>27737</v>
      </c>
      <c r="C11" s="18">
        <v>18516</v>
      </c>
      <c r="D11" s="18">
        <v>9221</v>
      </c>
      <c r="E11" s="18">
        <v>668</v>
      </c>
      <c r="F11" s="18">
        <v>332</v>
      </c>
      <c r="G11" s="19"/>
      <c r="H11" s="19"/>
      <c r="I11" s="19"/>
    </row>
    <row r="12" spans="1:9" ht="15.75">
      <c r="A12" s="41">
        <v>5</v>
      </c>
      <c r="B12" s="18">
        <v>27354</v>
      </c>
      <c r="C12" s="18">
        <v>18695</v>
      </c>
      <c r="D12" s="18">
        <v>8659</v>
      </c>
      <c r="E12" s="18">
        <v>683</v>
      </c>
      <c r="F12" s="18">
        <v>317</v>
      </c>
      <c r="G12" s="19"/>
      <c r="H12" s="19"/>
      <c r="I12" s="19"/>
    </row>
    <row r="13" spans="1:9" ht="15.75">
      <c r="A13" s="41">
        <v>6</v>
      </c>
      <c r="B13" s="18">
        <v>28672</v>
      </c>
      <c r="C13" s="18">
        <v>22478</v>
      </c>
      <c r="D13" s="18">
        <v>6194</v>
      </c>
      <c r="E13" s="18">
        <v>784</v>
      </c>
      <c r="F13" s="18">
        <v>216</v>
      </c>
      <c r="G13" s="19"/>
      <c r="H13" s="19"/>
      <c r="I13" s="19"/>
    </row>
    <row r="14" spans="1:9" ht="15.75">
      <c r="A14" s="41">
        <v>7</v>
      </c>
      <c r="B14" s="18">
        <v>30400</v>
      </c>
      <c r="C14" s="18">
        <v>29749</v>
      </c>
      <c r="D14" s="18">
        <v>651</v>
      </c>
      <c r="E14" s="18">
        <v>979</v>
      </c>
      <c r="F14" s="18">
        <v>21</v>
      </c>
      <c r="G14" s="19"/>
      <c r="H14" s="19"/>
      <c r="I14" s="19"/>
    </row>
    <row r="15" spans="1:9" ht="15.75">
      <c r="A15" s="41">
        <v>8</v>
      </c>
      <c r="B15" s="18">
        <v>31596</v>
      </c>
      <c r="C15" s="18">
        <v>31408</v>
      </c>
      <c r="D15" s="18">
        <v>188</v>
      </c>
      <c r="E15" s="18">
        <v>994</v>
      </c>
      <c r="F15" s="18">
        <v>6</v>
      </c>
      <c r="G15" s="19"/>
      <c r="H15" s="19"/>
      <c r="I15" s="19"/>
    </row>
    <row r="16" spans="1:9" ht="15.75">
      <c r="A16" s="41">
        <v>9</v>
      </c>
      <c r="B16" s="18">
        <v>32576</v>
      </c>
      <c r="C16" s="18">
        <v>32435</v>
      </c>
      <c r="D16" s="18">
        <v>141</v>
      </c>
      <c r="E16" s="18">
        <v>996</v>
      </c>
      <c r="F16" s="18">
        <v>4</v>
      </c>
      <c r="G16" s="19"/>
      <c r="H16" s="19"/>
      <c r="I16" s="19"/>
    </row>
    <row r="17" ht="15.75">
      <c r="I17" s="19"/>
    </row>
    <row r="18" spans="2:6" s="19" customFormat="1" ht="15.75">
      <c r="B18" s="128" t="s">
        <v>36</v>
      </c>
      <c r="C18" s="128"/>
      <c r="D18" s="128"/>
      <c r="E18" s="128"/>
      <c r="F18" s="128"/>
    </row>
    <row r="19" spans="1:6" s="19" customFormat="1" ht="15.75">
      <c r="A19" s="19" t="s">
        <v>178</v>
      </c>
      <c r="B19" s="19">
        <v>147077</v>
      </c>
      <c r="C19" s="19">
        <v>127862</v>
      </c>
      <c r="D19" s="19">
        <v>19215</v>
      </c>
      <c r="E19" s="19">
        <v>869</v>
      </c>
      <c r="F19" s="19">
        <v>131</v>
      </c>
    </row>
    <row r="20" spans="1:9" ht="15.75">
      <c r="A20" s="18" t="s">
        <v>179</v>
      </c>
      <c r="I20" s="19"/>
    </row>
    <row r="21" spans="1:9" ht="15.75">
      <c r="A21" s="41">
        <v>3</v>
      </c>
      <c r="B21" s="50">
        <v>19029</v>
      </c>
      <c r="C21" s="18">
        <v>13478</v>
      </c>
      <c r="D21" s="18">
        <v>5551</v>
      </c>
      <c r="E21" s="18">
        <v>708</v>
      </c>
      <c r="F21" s="18">
        <v>292</v>
      </c>
      <c r="I21" s="19"/>
    </row>
    <row r="22" spans="1:9" ht="15.75">
      <c r="A22" s="41">
        <v>4</v>
      </c>
      <c r="B22" s="50">
        <v>19754</v>
      </c>
      <c r="C22" s="18">
        <v>14759</v>
      </c>
      <c r="D22" s="18">
        <v>4995</v>
      </c>
      <c r="E22" s="18">
        <v>747</v>
      </c>
      <c r="F22" s="18">
        <v>253</v>
      </c>
      <c r="I22" s="19"/>
    </row>
    <row r="23" spans="1:9" ht="15.75">
      <c r="A23" s="41">
        <v>5</v>
      </c>
      <c r="B23" s="50">
        <v>19460</v>
      </c>
      <c r="C23" s="18">
        <v>14960</v>
      </c>
      <c r="D23" s="18">
        <v>4500</v>
      </c>
      <c r="E23" s="18">
        <v>769</v>
      </c>
      <c r="F23" s="18">
        <v>231</v>
      </c>
      <c r="I23" s="19"/>
    </row>
    <row r="24" spans="1:9" ht="15.75">
      <c r="A24" s="41">
        <v>6</v>
      </c>
      <c r="B24" s="50">
        <v>20644</v>
      </c>
      <c r="C24" s="18">
        <v>17073</v>
      </c>
      <c r="D24" s="18">
        <v>3571</v>
      </c>
      <c r="E24" s="18">
        <v>827</v>
      </c>
      <c r="F24" s="18">
        <v>173</v>
      </c>
      <c r="I24" s="19"/>
    </row>
    <row r="25" spans="1:9" ht="15.75">
      <c r="A25" s="41">
        <v>7</v>
      </c>
      <c r="B25" s="50">
        <v>22096</v>
      </c>
      <c r="C25" s="18">
        <v>21696</v>
      </c>
      <c r="D25" s="18">
        <v>400</v>
      </c>
      <c r="E25" s="18">
        <v>982</v>
      </c>
      <c r="F25" s="18">
        <v>18</v>
      </c>
      <c r="I25" s="19"/>
    </row>
    <row r="26" spans="1:9" ht="15.75">
      <c r="A26" s="41">
        <v>8</v>
      </c>
      <c r="B26" s="50">
        <v>22808</v>
      </c>
      <c r="C26" s="18">
        <v>22688</v>
      </c>
      <c r="D26" s="18">
        <v>120</v>
      </c>
      <c r="E26" s="18">
        <v>995</v>
      </c>
      <c r="F26" s="18">
        <v>5</v>
      </c>
      <c r="I26" s="19"/>
    </row>
    <row r="27" spans="1:9" ht="15.75">
      <c r="A27" s="41">
        <v>9</v>
      </c>
      <c r="B27" s="50">
        <v>23286</v>
      </c>
      <c r="C27" s="18">
        <v>23208</v>
      </c>
      <c r="D27" s="18">
        <v>78</v>
      </c>
      <c r="E27" s="18">
        <v>997</v>
      </c>
      <c r="F27" s="18">
        <v>3</v>
      </c>
      <c r="I27" s="19"/>
    </row>
    <row r="28" ht="15.75">
      <c r="I28" s="19"/>
    </row>
    <row r="29" spans="2:6" s="19" customFormat="1" ht="15.75">
      <c r="B29" s="128" t="s">
        <v>150</v>
      </c>
      <c r="C29" s="128"/>
      <c r="D29" s="128"/>
      <c r="E29" s="128"/>
      <c r="F29" s="128"/>
    </row>
    <row r="30" spans="1:6" s="19" customFormat="1" ht="15.75">
      <c r="A30" s="19" t="s">
        <v>178</v>
      </c>
      <c r="B30" s="19">
        <v>57690</v>
      </c>
      <c r="C30" s="19">
        <v>42206</v>
      </c>
      <c r="D30" s="19">
        <v>15484</v>
      </c>
      <c r="E30" s="19">
        <v>732</v>
      </c>
      <c r="F30" s="19">
        <v>268</v>
      </c>
    </row>
    <row r="31" spans="1:9" ht="15.75">
      <c r="A31" s="18" t="s">
        <v>179</v>
      </c>
      <c r="I31" s="19"/>
    </row>
    <row r="32" spans="1:9" ht="15.75">
      <c r="A32" s="41">
        <v>3</v>
      </c>
      <c r="B32" s="50">
        <v>7403</v>
      </c>
      <c r="C32" s="18">
        <v>3309</v>
      </c>
      <c r="D32" s="18">
        <v>4094</v>
      </c>
      <c r="E32" s="18">
        <v>447</v>
      </c>
      <c r="F32" s="18">
        <v>553</v>
      </c>
      <c r="I32" s="19"/>
    </row>
    <row r="33" spans="1:9" ht="15.75">
      <c r="A33" s="41">
        <v>4</v>
      </c>
      <c r="B33" s="50">
        <v>7983</v>
      </c>
      <c r="C33" s="18">
        <v>3757</v>
      </c>
      <c r="D33" s="18">
        <v>4226</v>
      </c>
      <c r="E33" s="18">
        <v>471</v>
      </c>
      <c r="F33" s="18">
        <v>529</v>
      </c>
      <c r="I33" s="19"/>
    </row>
    <row r="34" spans="1:9" ht="15.75">
      <c r="A34" s="41">
        <v>5</v>
      </c>
      <c r="B34" s="50">
        <v>7894</v>
      </c>
      <c r="C34" s="18">
        <v>3735</v>
      </c>
      <c r="D34" s="18">
        <v>4159</v>
      </c>
      <c r="E34" s="18">
        <v>473</v>
      </c>
      <c r="F34" s="18">
        <v>527</v>
      </c>
      <c r="I34" s="19"/>
    </row>
    <row r="35" spans="1:9" ht="15.75">
      <c r="A35" s="41">
        <v>6</v>
      </c>
      <c r="B35" s="50">
        <v>8028</v>
      </c>
      <c r="C35" s="18">
        <v>5405</v>
      </c>
      <c r="D35" s="18">
        <v>2623</v>
      </c>
      <c r="E35" s="18">
        <v>673</v>
      </c>
      <c r="F35" s="18">
        <v>327</v>
      </c>
      <c r="I35" s="19"/>
    </row>
    <row r="36" spans="1:9" ht="15.75">
      <c r="A36" s="41">
        <v>7</v>
      </c>
      <c r="B36" s="50">
        <v>8304</v>
      </c>
      <c r="C36" s="18">
        <v>8053</v>
      </c>
      <c r="D36" s="18">
        <v>251</v>
      </c>
      <c r="E36" s="18">
        <v>970</v>
      </c>
      <c r="F36" s="18">
        <v>30</v>
      </c>
      <c r="I36" s="19"/>
    </row>
    <row r="37" spans="1:9" ht="15.75">
      <c r="A37" s="41">
        <v>8</v>
      </c>
      <c r="B37" s="50">
        <v>8788</v>
      </c>
      <c r="C37" s="18">
        <v>8720</v>
      </c>
      <c r="D37" s="18">
        <v>68</v>
      </c>
      <c r="E37" s="18">
        <v>992</v>
      </c>
      <c r="F37" s="18">
        <v>8</v>
      </c>
      <c r="I37" s="19"/>
    </row>
    <row r="38" spans="1:9" ht="15.75">
      <c r="A38" s="22">
        <v>9</v>
      </c>
      <c r="B38" s="62">
        <v>9290</v>
      </c>
      <c r="C38" s="27">
        <v>9227</v>
      </c>
      <c r="D38" s="27">
        <v>63</v>
      </c>
      <c r="E38" s="27">
        <v>993</v>
      </c>
      <c r="F38" s="27">
        <v>7</v>
      </c>
      <c r="I38" s="19"/>
    </row>
  </sheetData>
  <sheetProtection/>
  <mergeCells count="10">
    <mergeCell ref="B29:F29"/>
    <mergeCell ref="E5:F5"/>
    <mergeCell ref="C5:D5"/>
    <mergeCell ref="B5:B6"/>
    <mergeCell ref="A5:A6"/>
    <mergeCell ref="A1:F1"/>
    <mergeCell ref="A2:F2"/>
    <mergeCell ref="B7:F7"/>
    <mergeCell ref="A3:F3"/>
    <mergeCell ref="B18:F18"/>
  </mergeCells>
  <printOptions/>
  <pageMargins left="0.7874015748031497" right="0.7874015748031497" top="0.7874015748031497" bottom="0.7874015748031497" header="0.31496062992125984" footer="0.31496062992125984"/>
  <pageSetup firstPageNumber="39" useFirstPageNumber="1" horizontalDpi="600" verticalDpi="600" orientation="portrait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80">
      <selection activeCell="G67" sqref="G67"/>
    </sheetView>
  </sheetViews>
  <sheetFormatPr defaultColWidth="9.00390625" defaultRowHeight="12.75"/>
  <cols>
    <col min="1" max="1" width="23.625" style="17" customWidth="1"/>
    <col min="2" max="2" width="9.00390625" style="17" customWidth="1"/>
    <col min="3" max="7" width="8.25390625" style="17" customWidth="1"/>
    <col min="8" max="8" width="8.125" style="17" customWidth="1"/>
    <col min="9" max="9" width="7.375" style="17" customWidth="1"/>
    <col min="10" max="16384" width="9.125" style="17" customWidth="1"/>
  </cols>
  <sheetData>
    <row r="1" spans="1:9" s="4" customFormat="1" ht="15.75">
      <c r="A1" s="107" t="s">
        <v>191</v>
      </c>
      <c r="B1" s="107"/>
      <c r="C1" s="107"/>
      <c r="D1" s="107"/>
      <c r="E1" s="107"/>
      <c r="F1" s="107"/>
      <c r="G1" s="107"/>
      <c r="H1" s="107"/>
      <c r="I1" s="107"/>
    </row>
    <row r="2" spans="1:9" s="4" customFormat="1" ht="15.75">
      <c r="A2" s="107" t="s">
        <v>319</v>
      </c>
      <c r="B2" s="107"/>
      <c r="C2" s="107"/>
      <c r="D2" s="107"/>
      <c r="E2" s="107"/>
      <c r="F2" s="107"/>
      <c r="G2" s="107"/>
      <c r="H2" s="107"/>
      <c r="I2" s="107"/>
    </row>
    <row r="4" spans="1:9" s="18" customFormat="1" ht="15.75">
      <c r="A4" s="122"/>
      <c r="B4" s="163" t="s">
        <v>55</v>
      </c>
      <c r="C4" s="166" t="s">
        <v>201</v>
      </c>
      <c r="D4" s="170" t="s">
        <v>192</v>
      </c>
      <c r="E4" s="170"/>
      <c r="F4" s="170"/>
      <c r="G4" s="171"/>
      <c r="H4" s="166" t="s">
        <v>200</v>
      </c>
      <c r="I4" s="168" t="s">
        <v>199</v>
      </c>
    </row>
    <row r="5" spans="1:9" s="18" customFormat="1" ht="165">
      <c r="A5" s="124"/>
      <c r="B5" s="164"/>
      <c r="C5" s="167"/>
      <c r="D5" s="86" t="s">
        <v>202</v>
      </c>
      <c r="E5" s="87" t="s">
        <v>320</v>
      </c>
      <c r="F5" s="86" t="s">
        <v>321</v>
      </c>
      <c r="G5" s="87" t="s">
        <v>322</v>
      </c>
      <c r="H5" s="167"/>
      <c r="I5" s="169"/>
    </row>
    <row r="6" spans="1:9" s="18" customFormat="1" ht="15.75">
      <c r="A6" s="21"/>
      <c r="B6" s="172" t="s">
        <v>149</v>
      </c>
      <c r="C6" s="172"/>
      <c r="D6" s="172"/>
      <c r="E6" s="172"/>
      <c r="F6" s="172"/>
      <c r="G6" s="172"/>
      <c r="H6" s="172"/>
      <c r="I6" s="172"/>
    </row>
    <row r="7" spans="1:9" s="19" customFormat="1" ht="33" customHeight="1">
      <c r="A7" s="82" t="s">
        <v>193</v>
      </c>
      <c r="B7" s="83">
        <v>2670915</v>
      </c>
      <c r="C7" s="83">
        <v>536013</v>
      </c>
      <c r="D7" s="83">
        <v>314294</v>
      </c>
      <c r="E7" s="83">
        <v>24059</v>
      </c>
      <c r="F7" s="83">
        <v>68222</v>
      </c>
      <c r="G7" s="83">
        <v>129438</v>
      </c>
      <c r="H7" s="85">
        <v>2122152</v>
      </c>
      <c r="I7" s="83">
        <v>12750</v>
      </c>
    </row>
    <row r="8" spans="1:10" s="18" customFormat="1" ht="15.75">
      <c r="A8" s="18" t="s">
        <v>194</v>
      </c>
      <c r="B8" s="84"/>
      <c r="C8" s="84"/>
      <c r="D8" s="84"/>
      <c r="E8" s="84"/>
      <c r="F8" s="84"/>
      <c r="G8" s="84"/>
      <c r="H8" s="84"/>
      <c r="I8" s="84"/>
      <c r="J8" s="19"/>
    </row>
    <row r="9" spans="1:10" s="18" customFormat="1" ht="15.75">
      <c r="A9" s="18" t="s">
        <v>195</v>
      </c>
      <c r="B9" s="84"/>
      <c r="C9" s="84"/>
      <c r="D9" s="84"/>
      <c r="E9" s="84"/>
      <c r="F9" s="84"/>
      <c r="G9" s="84"/>
      <c r="H9" s="84"/>
      <c r="I9" s="83"/>
      <c r="J9" s="19"/>
    </row>
    <row r="10" spans="1:10" s="18" customFormat="1" ht="18.75" customHeight="1">
      <c r="A10" s="41">
        <v>10</v>
      </c>
      <c r="B10" s="84">
        <v>38099</v>
      </c>
      <c r="C10" s="84">
        <v>37647</v>
      </c>
      <c r="D10" s="84">
        <v>37647</v>
      </c>
      <c r="E10" s="89" t="s">
        <v>66</v>
      </c>
      <c r="F10" s="89" t="s">
        <v>66</v>
      </c>
      <c r="G10" s="89" t="s">
        <v>66</v>
      </c>
      <c r="H10" s="84">
        <v>315</v>
      </c>
      <c r="I10" s="84">
        <v>137</v>
      </c>
      <c r="J10" s="19"/>
    </row>
    <row r="11" spans="1:10" s="18" customFormat="1" ht="18.75" customHeight="1">
      <c r="A11" s="41">
        <v>11</v>
      </c>
      <c r="B11" s="84">
        <v>42492</v>
      </c>
      <c r="C11" s="84">
        <v>41980</v>
      </c>
      <c r="D11" s="84">
        <v>41980</v>
      </c>
      <c r="E11" s="89" t="s">
        <v>66</v>
      </c>
      <c r="F11" s="89" t="s">
        <v>66</v>
      </c>
      <c r="G11" s="89" t="s">
        <v>66</v>
      </c>
      <c r="H11" s="84">
        <v>397</v>
      </c>
      <c r="I11" s="84">
        <v>115</v>
      </c>
      <c r="J11" s="19"/>
    </row>
    <row r="12" spans="1:10" s="18" customFormat="1" ht="18.75" customHeight="1">
      <c r="A12" s="41">
        <v>12</v>
      </c>
      <c r="B12" s="84">
        <v>46691</v>
      </c>
      <c r="C12" s="84">
        <v>46047</v>
      </c>
      <c r="D12" s="84">
        <v>46047</v>
      </c>
      <c r="E12" s="89" t="s">
        <v>66</v>
      </c>
      <c r="F12" s="89" t="s">
        <v>66</v>
      </c>
      <c r="G12" s="89" t="s">
        <v>66</v>
      </c>
      <c r="H12" s="84">
        <v>481</v>
      </c>
      <c r="I12" s="84">
        <v>163</v>
      </c>
      <c r="J12" s="19"/>
    </row>
    <row r="13" spans="1:10" s="18" customFormat="1" ht="18.75" customHeight="1">
      <c r="A13" s="41">
        <v>13</v>
      </c>
      <c r="B13" s="84">
        <v>49500</v>
      </c>
      <c r="C13" s="84">
        <v>48760</v>
      </c>
      <c r="D13" s="84">
        <v>48760</v>
      </c>
      <c r="E13" s="89" t="s">
        <v>66</v>
      </c>
      <c r="F13" s="89" t="s">
        <v>66</v>
      </c>
      <c r="G13" s="89" t="s">
        <v>66</v>
      </c>
      <c r="H13" s="84">
        <v>594</v>
      </c>
      <c r="I13" s="84">
        <v>146</v>
      </c>
      <c r="J13" s="19"/>
    </row>
    <row r="14" spans="1:10" s="18" customFormat="1" ht="18.75" customHeight="1">
      <c r="A14" s="41">
        <v>14</v>
      </c>
      <c r="B14" s="84">
        <v>53946</v>
      </c>
      <c r="C14" s="84">
        <v>52803</v>
      </c>
      <c r="D14" s="84">
        <v>52005</v>
      </c>
      <c r="E14" s="84">
        <v>398</v>
      </c>
      <c r="F14" s="84">
        <v>400</v>
      </c>
      <c r="G14" s="89" t="s">
        <v>66</v>
      </c>
      <c r="H14" s="84">
        <v>989</v>
      </c>
      <c r="I14" s="84">
        <v>154</v>
      </c>
      <c r="J14" s="19"/>
    </row>
    <row r="15" spans="1:10" s="18" customFormat="1" ht="18.75" customHeight="1">
      <c r="A15" s="41">
        <v>15</v>
      </c>
      <c r="B15" s="84">
        <v>56738</v>
      </c>
      <c r="C15" s="84">
        <v>53908</v>
      </c>
      <c r="D15" s="84">
        <v>44129</v>
      </c>
      <c r="E15" s="84">
        <v>4136</v>
      </c>
      <c r="F15" s="84">
        <v>5639</v>
      </c>
      <c r="G15" s="84">
        <v>4</v>
      </c>
      <c r="H15" s="84">
        <v>2671</v>
      </c>
      <c r="I15" s="84">
        <v>159</v>
      </c>
      <c r="J15" s="19"/>
    </row>
    <row r="16" spans="1:10" s="18" customFormat="1" ht="18.75" customHeight="1">
      <c r="A16" s="41">
        <v>16</v>
      </c>
      <c r="B16" s="84">
        <v>56017</v>
      </c>
      <c r="C16" s="84">
        <v>50436</v>
      </c>
      <c r="D16" s="84">
        <v>34635</v>
      </c>
      <c r="E16" s="84">
        <v>5881</v>
      </c>
      <c r="F16" s="84">
        <v>8414</v>
      </c>
      <c r="G16" s="84">
        <v>1506</v>
      </c>
      <c r="H16" s="84">
        <v>5436</v>
      </c>
      <c r="I16" s="84">
        <v>145</v>
      </c>
      <c r="J16" s="19"/>
    </row>
    <row r="17" spans="1:10" s="18" customFormat="1" ht="18.75" customHeight="1">
      <c r="A17" s="41">
        <v>17</v>
      </c>
      <c r="B17" s="84">
        <v>53648</v>
      </c>
      <c r="C17" s="84">
        <v>42318</v>
      </c>
      <c r="D17" s="84">
        <v>6313</v>
      </c>
      <c r="E17" s="84">
        <v>6562</v>
      </c>
      <c r="F17" s="84">
        <v>15448</v>
      </c>
      <c r="G17" s="84">
        <v>13995</v>
      </c>
      <c r="H17" s="84">
        <v>11162</v>
      </c>
      <c r="I17" s="84">
        <v>168</v>
      </c>
      <c r="J17" s="19"/>
    </row>
    <row r="18" spans="1:10" s="18" customFormat="1" ht="18.75" customHeight="1">
      <c r="A18" s="41">
        <v>18</v>
      </c>
      <c r="B18" s="84">
        <v>52533</v>
      </c>
      <c r="C18" s="84">
        <v>34381</v>
      </c>
      <c r="D18" s="84">
        <v>1032</v>
      </c>
      <c r="E18" s="84">
        <v>3401</v>
      </c>
      <c r="F18" s="84">
        <v>13675</v>
      </c>
      <c r="G18" s="84">
        <v>16273</v>
      </c>
      <c r="H18" s="84">
        <v>17971</v>
      </c>
      <c r="I18" s="84">
        <v>181</v>
      </c>
      <c r="J18" s="19"/>
    </row>
    <row r="19" spans="1:10" s="18" customFormat="1" ht="18.75" customHeight="1">
      <c r="A19" s="41">
        <v>19</v>
      </c>
      <c r="B19" s="84">
        <v>54769</v>
      </c>
      <c r="C19" s="84">
        <v>28186</v>
      </c>
      <c r="D19" s="84">
        <v>352</v>
      </c>
      <c r="E19" s="84">
        <v>1456</v>
      </c>
      <c r="F19" s="84">
        <v>8471</v>
      </c>
      <c r="G19" s="84">
        <v>17907</v>
      </c>
      <c r="H19" s="84">
        <v>26396</v>
      </c>
      <c r="I19" s="84">
        <v>187</v>
      </c>
      <c r="J19" s="19"/>
    </row>
    <row r="20" spans="1:10" s="18" customFormat="1" ht="18.75" customHeight="1">
      <c r="A20" s="41">
        <v>20</v>
      </c>
      <c r="B20" s="84">
        <v>53194</v>
      </c>
      <c r="C20" s="84">
        <v>21596</v>
      </c>
      <c r="D20" s="84">
        <v>245</v>
      </c>
      <c r="E20" s="84">
        <v>621</v>
      </c>
      <c r="F20" s="84">
        <v>3532</v>
      </c>
      <c r="G20" s="84">
        <v>17198</v>
      </c>
      <c r="H20" s="84">
        <v>31390</v>
      </c>
      <c r="I20" s="84">
        <v>208</v>
      </c>
      <c r="J20" s="19"/>
    </row>
    <row r="21" spans="1:10" s="18" customFormat="1" ht="18.75" customHeight="1">
      <c r="A21" s="41">
        <v>21</v>
      </c>
      <c r="B21" s="84">
        <v>49964</v>
      </c>
      <c r="C21" s="84">
        <v>17266</v>
      </c>
      <c r="D21" s="84">
        <v>205</v>
      </c>
      <c r="E21" s="84">
        <v>319</v>
      </c>
      <c r="F21" s="84">
        <v>2013</v>
      </c>
      <c r="G21" s="84">
        <v>14729</v>
      </c>
      <c r="H21" s="84">
        <v>32490</v>
      </c>
      <c r="I21" s="84">
        <v>208</v>
      </c>
      <c r="J21" s="19"/>
    </row>
    <row r="22" spans="1:10" s="18" customFormat="1" ht="18.75" customHeight="1">
      <c r="A22" s="41">
        <v>22</v>
      </c>
      <c r="B22" s="84">
        <v>50879</v>
      </c>
      <c r="C22" s="84">
        <v>10851</v>
      </c>
      <c r="D22" s="84">
        <v>186</v>
      </c>
      <c r="E22" s="84">
        <v>252</v>
      </c>
      <c r="F22" s="84">
        <v>1453</v>
      </c>
      <c r="G22" s="84">
        <v>8960</v>
      </c>
      <c r="H22" s="84">
        <v>39735</v>
      </c>
      <c r="I22" s="84">
        <v>293</v>
      </c>
      <c r="J22" s="19"/>
    </row>
    <row r="23" spans="1:10" s="18" customFormat="1" ht="18.75" customHeight="1">
      <c r="A23" s="41">
        <v>23</v>
      </c>
      <c r="B23" s="84">
        <v>49110</v>
      </c>
      <c r="C23" s="84">
        <v>7313</v>
      </c>
      <c r="D23" s="84">
        <v>155</v>
      </c>
      <c r="E23" s="84">
        <v>186</v>
      </c>
      <c r="F23" s="84">
        <v>1220</v>
      </c>
      <c r="G23" s="84">
        <v>5752</v>
      </c>
      <c r="H23" s="84">
        <v>41513</v>
      </c>
      <c r="I23" s="84">
        <v>284</v>
      </c>
      <c r="J23" s="19"/>
    </row>
    <row r="24" spans="1:10" s="18" customFormat="1" ht="18.75" customHeight="1">
      <c r="A24" s="41">
        <v>24</v>
      </c>
      <c r="B24" s="84">
        <v>48415</v>
      </c>
      <c r="C24" s="84">
        <v>5837</v>
      </c>
      <c r="D24" s="84">
        <v>133</v>
      </c>
      <c r="E24" s="84">
        <v>116</v>
      </c>
      <c r="F24" s="84">
        <v>984</v>
      </c>
      <c r="G24" s="84">
        <v>4604</v>
      </c>
      <c r="H24" s="84">
        <v>42286</v>
      </c>
      <c r="I24" s="84">
        <v>292</v>
      </c>
      <c r="J24" s="19"/>
    </row>
    <row r="25" spans="1:10" s="18" customFormat="1" ht="18.75" customHeight="1">
      <c r="A25" s="41">
        <v>25</v>
      </c>
      <c r="B25" s="84">
        <v>48161</v>
      </c>
      <c r="C25" s="84">
        <v>4913</v>
      </c>
      <c r="D25" s="84">
        <v>100</v>
      </c>
      <c r="E25" s="84">
        <v>97</v>
      </c>
      <c r="F25" s="84">
        <v>917</v>
      </c>
      <c r="G25" s="84">
        <v>3799</v>
      </c>
      <c r="H25" s="84">
        <v>42889</v>
      </c>
      <c r="I25" s="84">
        <v>359</v>
      </c>
      <c r="J25" s="19"/>
    </row>
    <row r="26" spans="1:10" s="18" customFormat="1" ht="18.75" customHeight="1">
      <c r="A26" s="41">
        <v>26</v>
      </c>
      <c r="B26" s="84">
        <v>48462</v>
      </c>
      <c r="C26" s="84">
        <v>4440</v>
      </c>
      <c r="D26" s="84">
        <v>105</v>
      </c>
      <c r="E26" s="84">
        <v>114</v>
      </c>
      <c r="F26" s="84">
        <v>799</v>
      </c>
      <c r="G26" s="84">
        <v>3422</v>
      </c>
      <c r="H26" s="84">
        <v>43678</v>
      </c>
      <c r="I26" s="84">
        <v>344</v>
      </c>
      <c r="J26" s="19"/>
    </row>
    <row r="27" spans="1:10" s="18" customFormat="1" ht="18.75" customHeight="1">
      <c r="A27" s="41">
        <v>27</v>
      </c>
      <c r="B27" s="84">
        <v>47327</v>
      </c>
      <c r="C27" s="84">
        <v>3733</v>
      </c>
      <c r="D27" s="84">
        <v>55</v>
      </c>
      <c r="E27" s="84">
        <v>75</v>
      </c>
      <c r="F27" s="84">
        <v>742</v>
      </c>
      <c r="G27" s="84">
        <v>2861</v>
      </c>
      <c r="H27" s="84">
        <v>43186</v>
      </c>
      <c r="I27" s="84">
        <v>408</v>
      </c>
      <c r="J27" s="19"/>
    </row>
    <row r="28" spans="1:10" s="18" customFormat="1" ht="18.75" customHeight="1">
      <c r="A28" s="41">
        <v>28</v>
      </c>
      <c r="B28" s="84">
        <v>45842</v>
      </c>
      <c r="C28" s="84">
        <v>3265</v>
      </c>
      <c r="D28" s="84">
        <v>45</v>
      </c>
      <c r="E28" s="84">
        <v>72</v>
      </c>
      <c r="F28" s="84">
        <v>629</v>
      </c>
      <c r="G28" s="84">
        <v>2519</v>
      </c>
      <c r="H28" s="84">
        <v>42233</v>
      </c>
      <c r="I28" s="84">
        <v>344</v>
      </c>
      <c r="J28" s="19"/>
    </row>
    <row r="29" spans="1:10" s="18" customFormat="1" ht="18.75" customHeight="1">
      <c r="A29" s="41">
        <v>29</v>
      </c>
      <c r="B29" s="84">
        <v>43327</v>
      </c>
      <c r="C29" s="84">
        <v>2915</v>
      </c>
      <c r="D29" s="84">
        <v>24</v>
      </c>
      <c r="E29" s="84">
        <v>61</v>
      </c>
      <c r="F29" s="84">
        <v>553</v>
      </c>
      <c r="G29" s="84">
        <v>2277</v>
      </c>
      <c r="H29" s="84">
        <v>40104</v>
      </c>
      <c r="I29" s="84">
        <v>308</v>
      </c>
      <c r="J29" s="19"/>
    </row>
    <row r="30" spans="1:10" s="18" customFormat="1" ht="18.75" customHeight="1">
      <c r="A30" s="41" t="s">
        <v>196</v>
      </c>
      <c r="B30" s="84">
        <v>1681801</v>
      </c>
      <c r="C30" s="84">
        <v>17418</v>
      </c>
      <c r="D30" s="84">
        <v>141</v>
      </c>
      <c r="E30" s="84">
        <v>312</v>
      </c>
      <c r="F30" s="84">
        <v>3333</v>
      </c>
      <c r="G30" s="84">
        <v>13632</v>
      </c>
      <c r="H30" s="84">
        <v>1656236</v>
      </c>
      <c r="I30" s="84">
        <v>8147</v>
      </c>
      <c r="J30" s="19"/>
    </row>
    <row r="31" spans="1:10" s="18" customFormat="1" ht="18.75" customHeight="1">
      <c r="A31" s="18" t="s">
        <v>197</v>
      </c>
      <c r="B31" s="84">
        <v>2435</v>
      </c>
      <c r="C31" s="84">
        <v>85</v>
      </c>
      <c r="D31" s="84">
        <v>32</v>
      </c>
      <c r="E31" s="84">
        <v>1</v>
      </c>
      <c r="F31" s="84">
        <v>8</v>
      </c>
      <c r="G31" s="84">
        <v>44</v>
      </c>
      <c r="H31" s="84">
        <v>353</v>
      </c>
      <c r="I31" s="84">
        <v>1997</v>
      </c>
      <c r="J31" s="19"/>
    </row>
    <row r="32" spans="1:10" s="18" customFormat="1" ht="18.75" customHeight="1">
      <c r="A32" s="18" t="s">
        <v>198</v>
      </c>
      <c r="B32" s="84">
        <v>701648</v>
      </c>
      <c r="C32" s="84">
        <v>237450</v>
      </c>
      <c r="D32" s="84">
        <v>43585</v>
      </c>
      <c r="E32" s="84">
        <v>19213</v>
      </c>
      <c r="F32" s="84">
        <v>58850</v>
      </c>
      <c r="G32" s="84">
        <v>115802</v>
      </c>
      <c r="H32" s="84">
        <v>460469</v>
      </c>
      <c r="I32" s="84">
        <v>3729</v>
      </c>
      <c r="J32" s="19"/>
    </row>
    <row r="33" spans="8:9" s="18" customFormat="1" ht="15.75">
      <c r="H33" s="132" t="s">
        <v>168</v>
      </c>
      <c r="I33" s="132"/>
    </row>
    <row r="34" spans="1:9" s="18" customFormat="1" ht="15.75" customHeight="1">
      <c r="A34" s="122"/>
      <c r="B34" s="163" t="s">
        <v>55</v>
      </c>
      <c r="C34" s="166" t="s">
        <v>201</v>
      </c>
      <c r="D34" s="170" t="s">
        <v>192</v>
      </c>
      <c r="E34" s="170"/>
      <c r="F34" s="170"/>
      <c r="G34" s="171"/>
      <c r="H34" s="166" t="s">
        <v>200</v>
      </c>
      <c r="I34" s="168" t="s">
        <v>199</v>
      </c>
    </row>
    <row r="35" spans="1:9" s="18" customFormat="1" ht="165">
      <c r="A35" s="124"/>
      <c r="B35" s="164"/>
      <c r="C35" s="167"/>
      <c r="D35" s="86" t="s">
        <v>202</v>
      </c>
      <c r="E35" s="87" t="s">
        <v>320</v>
      </c>
      <c r="F35" s="86" t="s">
        <v>321</v>
      </c>
      <c r="G35" s="87" t="s">
        <v>322</v>
      </c>
      <c r="H35" s="167"/>
      <c r="I35" s="169"/>
    </row>
    <row r="36" spans="2:9" s="18" customFormat="1" ht="15.75">
      <c r="B36" s="128" t="s">
        <v>36</v>
      </c>
      <c r="C36" s="128"/>
      <c r="D36" s="128"/>
      <c r="E36" s="128"/>
      <c r="F36" s="128"/>
      <c r="G36" s="128"/>
      <c r="H36" s="128"/>
      <c r="I36" s="128"/>
    </row>
    <row r="37" spans="1:9" s="18" customFormat="1" ht="32.25" customHeight="1">
      <c r="A37" s="82" t="s">
        <v>193</v>
      </c>
      <c r="B37" s="83">
        <v>2031695</v>
      </c>
      <c r="C37" s="83">
        <v>427923</v>
      </c>
      <c r="D37" s="83">
        <v>224752</v>
      </c>
      <c r="E37" s="83">
        <v>19349</v>
      </c>
      <c r="F37" s="83">
        <v>61297</v>
      </c>
      <c r="G37" s="83">
        <v>122525</v>
      </c>
      <c r="H37" s="85">
        <v>1591115</v>
      </c>
      <c r="I37" s="83">
        <v>12657</v>
      </c>
    </row>
    <row r="38" spans="1:9" s="18" customFormat="1" ht="15.75">
      <c r="A38" s="18" t="s">
        <v>194</v>
      </c>
      <c r="B38" s="84"/>
      <c r="C38" s="84"/>
      <c r="D38" s="84"/>
      <c r="E38" s="84"/>
      <c r="F38" s="84"/>
      <c r="G38" s="84"/>
      <c r="H38" s="84"/>
      <c r="I38" s="83"/>
    </row>
    <row r="39" spans="1:9" s="18" customFormat="1" ht="15.75">
      <c r="A39" s="18" t="s">
        <v>195</v>
      </c>
      <c r="B39" s="84"/>
      <c r="C39" s="84"/>
      <c r="D39" s="84"/>
      <c r="E39" s="84"/>
      <c r="F39" s="84"/>
      <c r="G39" s="84"/>
      <c r="H39" s="84"/>
      <c r="I39" s="83"/>
    </row>
    <row r="40" spans="1:9" s="18" customFormat="1" ht="18.75" customHeight="1">
      <c r="A40" s="41">
        <v>10</v>
      </c>
      <c r="B40" s="84">
        <v>27237</v>
      </c>
      <c r="C40" s="84">
        <v>26908</v>
      </c>
      <c r="D40" s="84">
        <v>26908</v>
      </c>
      <c r="E40" s="89" t="s">
        <v>66</v>
      </c>
      <c r="F40" s="89" t="s">
        <v>66</v>
      </c>
      <c r="G40" s="89" t="s">
        <v>66</v>
      </c>
      <c r="H40" s="84">
        <v>193</v>
      </c>
      <c r="I40" s="84">
        <v>136</v>
      </c>
    </row>
    <row r="41" spans="1:9" s="18" customFormat="1" ht="18.75" customHeight="1">
      <c r="A41" s="41">
        <v>11</v>
      </c>
      <c r="B41" s="84">
        <v>30350</v>
      </c>
      <c r="C41" s="84">
        <v>30007</v>
      </c>
      <c r="D41" s="84">
        <v>30007</v>
      </c>
      <c r="E41" s="89" t="s">
        <v>66</v>
      </c>
      <c r="F41" s="89" t="s">
        <v>66</v>
      </c>
      <c r="G41" s="89" t="s">
        <v>66</v>
      </c>
      <c r="H41" s="84">
        <v>230</v>
      </c>
      <c r="I41" s="84">
        <v>113</v>
      </c>
    </row>
    <row r="42" spans="1:9" s="18" customFormat="1" ht="18.75" customHeight="1">
      <c r="A42" s="41">
        <v>12</v>
      </c>
      <c r="B42" s="84">
        <v>33402</v>
      </c>
      <c r="C42" s="84">
        <v>32970</v>
      </c>
      <c r="D42" s="84">
        <v>32970</v>
      </c>
      <c r="E42" s="89" t="s">
        <v>66</v>
      </c>
      <c r="F42" s="89" t="s">
        <v>66</v>
      </c>
      <c r="G42" s="89" t="s">
        <v>66</v>
      </c>
      <c r="H42" s="84">
        <v>271</v>
      </c>
      <c r="I42" s="84">
        <v>161</v>
      </c>
    </row>
    <row r="43" spans="1:9" s="18" customFormat="1" ht="18.75" customHeight="1">
      <c r="A43" s="41">
        <v>13</v>
      </c>
      <c r="B43" s="84">
        <v>35447</v>
      </c>
      <c r="C43" s="84">
        <v>34984</v>
      </c>
      <c r="D43" s="84">
        <v>34984</v>
      </c>
      <c r="E43" s="89" t="s">
        <v>66</v>
      </c>
      <c r="F43" s="89" t="s">
        <v>66</v>
      </c>
      <c r="G43" s="89" t="s">
        <v>66</v>
      </c>
      <c r="H43" s="84">
        <v>318</v>
      </c>
      <c r="I43" s="84">
        <v>145</v>
      </c>
    </row>
    <row r="44" spans="1:9" s="18" customFormat="1" ht="18.75" customHeight="1">
      <c r="A44" s="41">
        <v>14</v>
      </c>
      <c r="B44" s="84">
        <v>38610</v>
      </c>
      <c r="C44" s="84">
        <v>37953</v>
      </c>
      <c r="D44" s="84">
        <v>37256</v>
      </c>
      <c r="E44" s="84">
        <v>340</v>
      </c>
      <c r="F44" s="84">
        <v>357</v>
      </c>
      <c r="G44" s="89" t="s">
        <v>66</v>
      </c>
      <c r="H44" s="84">
        <v>503</v>
      </c>
      <c r="I44" s="84">
        <v>154</v>
      </c>
    </row>
    <row r="45" spans="1:9" s="18" customFormat="1" ht="18.75" customHeight="1">
      <c r="A45" s="41">
        <v>15</v>
      </c>
      <c r="B45" s="84">
        <v>41158</v>
      </c>
      <c r="C45" s="84">
        <v>39738</v>
      </c>
      <c r="D45" s="84">
        <v>31169</v>
      </c>
      <c r="E45" s="84">
        <v>3380</v>
      </c>
      <c r="F45" s="84">
        <v>5185</v>
      </c>
      <c r="G45" s="84">
        <v>4</v>
      </c>
      <c r="H45" s="84">
        <v>1264</v>
      </c>
      <c r="I45" s="84">
        <v>156</v>
      </c>
    </row>
    <row r="46" spans="1:9" s="18" customFormat="1" ht="18.75" customHeight="1">
      <c r="A46" s="41">
        <v>16</v>
      </c>
      <c r="B46" s="84">
        <v>41598</v>
      </c>
      <c r="C46" s="84">
        <v>38767</v>
      </c>
      <c r="D46" s="84">
        <v>24949</v>
      </c>
      <c r="E46" s="84">
        <v>4691</v>
      </c>
      <c r="F46" s="84">
        <v>7666</v>
      </c>
      <c r="G46" s="84">
        <v>1461</v>
      </c>
      <c r="H46" s="84">
        <v>2688</v>
      </c>
      <c r="I46" s="84">
        <v>143</v>
      </c>
    </row>
    <row r="47" spans="1:9" s="18" customFormat="1" ht="18.75" customHeight="1">
      <c r="A47" s="41">
        <v>17</v>
      </c>
      <c r="B47" s="84">
        <v>43968</v>
      </c>
      <c r="C47" s="84">
        <v>37206</v>
      </c>
      <c r="D47" s="84">
        <v>4325</v>
      </c>
      <c r="E47" s="84">
        <v>5269</v>
      </c>
      <c r="F47" s="84">
        <v>14080</v>
      </c>
      <c r="G47" s="84">
        <v>13532</v>
      </c>
      <c r="H47" s="84">
        <v>6595</v>
      </c>
      <c r="I47" s="84">
        <v>167</v>
      </c>
    </row>
    <row r="48" spans="1:9" s="18" customFormat="1" ht="18.75" customHeight="1">
      <c r="A48" s="41">
        <v>18</v>
      </c>
      <c r="B48" s="84">
        <v>44043</v>
      </c>
      <c r="C48" s="84">
        <v>31818</v>
      </c>
      <c r="D48" s="84">
        <v>797</v>
      </c>
      <c r="E48" s="84">
        <v>2753</v>
      </c>
      <c r="F48" s="84">
        <v>12489</v>
      </c>
      <c r="G48" s="84">
        <v>15779</v>
      </c>
      <c r="H48" s="84">
        <v>12045</v>
      </c>
      <c r="I48" s="84">
        <v>180</v>
      </c>
    </row>
    <row r="49" spans="1:9" s="18" customFormat="1" ht="18.75" customHeight="1">
      <c r="A49" s="41">
        <v>19</v>
      </c>
      <c r="B49" s="84">
        <v>46343</v>
      </c>
      <c r="C49" s="84">
        <v>26388</v>
      </c>
      <c r="D49" s="84">
        <v>295</v>
      </c>
      <c r="E49" s="84">
        <v>1164</v>
      </c>
      <c r="F49" s="84">
        <v>7634</v>
      </c>
      <c r="G49" s="84">
        <v>17295</v>
      </c>
      <c r="H49" s="84">
        <v>19770</v>
      </c>
      <c r="I49" s="84">
        <v>185</v>
      </c>
    </row>
    <row r="50" spans="1:9" s="18" customFormat="1" ht="18.75" customHeight="1">
      <c r="A50" s="41">
        <v>20</v>
      </c>
      <c r="B50" s="84">
        <v>43924</v>
      </c>
      <c r="C50" s="84">
        <v>20315</v>
      </c>
      <c r="D50" s="84">
        <v>210</v>
      </c>
      <c r="E50" s="84">
        <v>485</v>
      </c>
      <c r="F50" s="84">
        <v>3142</v>
      </c>
      <c r="G50" s="84">
        <v>16478</v>
      </c>
      <c r="H50" s="84">
        <v>23401</v>
      </c>
      <c r="I50" s="84">
        <v>208</v>
      </c>
    </row>
    <row r="51" spans="1:9" s="18" customFormat="1" ht="18.75" customHeight="1">
      <c r="A51" s="41">
        <v>21</v>
      </c>
      <c r="B51" s="84">
        <v>40669</v>
      </c>
      <c r="C51" s="84">
        <v>16227</v>
      </c>
      <c r="D51" s="84">
        <v>169</v>
      </c>
      <c r="E51" s="84">
        <v>241</v>
      </c>
      <c r="F51" s="84">
        <v>1728</v>
      </c>
      <c r="G51" s="84">
        <v>14089</v>
      </c>
      <c r="H51" s="84">
        <v>24234</v>
      </c>
      <c r="I51" s="84">
        <v>208</v>
      </c>
    </row>
    <row r="52" spans="1:9" s="18" customFormat="1" ht="18.75" customHeight="1">
      <c r="A52" s="41">
        <v>22</v>
      </c>
      <c r="B52" s="84">
        <v>40927</v>
      </c>
      <c r="C52" s="84">
        <v>10043</v>
      </c>
      <c r="D52" s="84">
        <v>153</v>
      </c>
      <c r="E52" s="84">
        <v>195</v>
      </c>
      <c r="F52" s="84">
        <v>1227</v>
      </c>
      <c r="G52" s="84">
        <v>8468</v>
      </c>
      <c r="H52" s="84">
        <v>30591</v>
      </c>
      <c r="I52" s="84">
        <v>293</v>
      </c>
    </row>
    <row r="53" spans="1:9" s="18" customFormat="1" ht="18.75" customHeight="1">
      <c r="A53" s="41">
        <v>23</v>
      </c>
      <c r="B53" s="84">
        <v>39641</v>
      </c>
      <c r="C53" s="84">
        <v>6690</v>
      </c>
      <c r="D53" s="84">
        <v>117</v>
      </c>
      <c r="E53" s="84">
        <v>152</v>
      </c>
      <c r="F53" s="84">
        <v>1044</v>
      </c>
      <c r="G53" s="84">
        <v>5377</v>
      </c>
      <c r="H53" s="84">
        <v>32667</v>
      </c>
      <c r="I53" s="84">
        <v>284</v>
      </c>
    </row>
    <row r="54" spans="1:9" s="18" customFormat="1" ht="18.75" customHeight="1">
      <c r="A54" s="41">
        <v>24</v>
      </c>
      <c r="B54" s="84">
        <v>38960</v>
      </c>
      <c r="C54" s="84">
        <v>5306</v>
      </c>
      <c r="D54" s="84">
        <v>98</v>
      </c>
      <c r="E54" s="84">
        <v>88</v>
      </c>
      <c r="F54" s="84">
        <v>831</v>
      </c>
      <c r="G54" s="84">
        <v>4289</v>
      </c>
      <c r="H54" s="84">
        <v>33362</v>
      </c>
      <c r="I54" s="84">
        <v>292</v>
      </c>
    </row>
    <row r="55" spans="1:9" s="18" customFormat="1" ht="18.75" customHeight="1">
      <c r="A55" s="41">
        <v>25</v>
      </c>
      <c r="B55" s="84">
        <v>38824</v>
      </c>
      <c r="C55" s="84">
        <v>4471</v>
      </c>
      <c r="D55" s="84">
        <v>78</v>
      </c>
      <c r="E55" s="84">
        <v>80</v>
      </c>
      <c r="F55" s="84">
        <v>787</v>
      </c>
      <c r="G55" s="84">
        <v>3526</v>
      </c>
      <c r="H55" s="84">
        <v>33994</v>
      </c>
      <c r="I55" s="84">
        <v>359</v>
      </c>
    </row>
    <row r="56" spans="1:9" s="18" customFormat="1" ht="18.75" customHeight="1">
      <c r="A56" s="41">
        <v>26</v>
      </c>
      <c r="B56" s="84">
        <v>39123</v>
      </c>
      <c r="C56" s="84">
        <v>4016</v>
      </c>
      <c r="D56" s="84">
        <v>70</v>
      </c>
      <c r="E56" s="84">
        <v>97</v>
      </c>
      <c r="F56" s="84">
        <v>683</v>
      </c>
      <c r="G56" s="84">
        <v>3166</v>
      </c>
      <c r="H56" s="84">
        <v>34764</v>
      </c>
      <c r="I56" s="84">
        <v>343</v>
      </c>
    </row>
    <row r="57" spans="1:9" s="18" customFormat="1" ht="18.75" customHeight="1">
      <c r="A57" s="41">
        <v>27</v>
      </c>
      <c r="B57" s="84">
        <v>38121</v>
      </c>
      <c r="C57" s="84">
        <v>3365</v>
      </c>
      <c r="D57" s="84">
        <v>41</v>
      </c>
      <c r="E57" s="84">
        <v>62</v>
      </c>
      <c r="F57" s="84">
        <v>634</v>
      </c>
      <c r="G57" s="84">
        <v>2628</v>
      </c>
      <c r="H57" s="84">
        <v>34349</v>
      </c>
      <c r="I57" s="84">
        <v>407</v>
      </c>
    </row>
    <row r="58" spans="1:9" s="18" customFormat="1" ht="18.75" customHeight="1">
      <c r="A58" s="41">
        <v>28</v>
      </c>
      <c r="B58" s="84">
        <v>36866</v>
      </c>
      <c r="C58" s="84">
        <v>2949</v>
      </c>
      <c r="D58" s="84">
        <v>34</v>
      </c>
      <c r="E58" s="84">
        <v>59</v>
      </c>
      <c r="F58" s="84">
        <v>544</v>
      </c>
      <c r="G58" s="84">
        <v>2312</v>
      </c>
      <c r="H58" s="84">
        <v>33574</v>
      </c>
      <c r="I58" s="84">
        <v>343</v>
      </c>
    </row>
    <row r="59" spans="1:9" s="18" customFormat="1" ht="18.75" customHeight="1">
      <c r="A59" s="41">
        <v>29</v>
      </c>
      <c r="B59" s="84">
        <v>34805</v>
      </c>
      <c r="C59" s="84">
        <v>2580</v>
      </c>
      <c r="D59" s="84">
        <v>13</v>
      </c>
      <c r="E59" s="84">
        <v>45</v>
      </c>
      <c r="F59" s="84">
        <v>475</v>
      </c>
      <c r="G59" s="84">
        <v>2047</v>
      </c>
      <c r="H59" s="84">
        <v>31919</v>
      </c>
      <c r="I59" s="84">
        <v>306</v>
      </c>
    </row>
    <row r="60" spans="1:9" s="18" customFormat="1" ht="18.75" customHeight="1">
      <c r="A60" s="41" t="s">
        <v>196</v>
      </c>
      <c r="B60" s="84">
        <v>1257679</v>
      </c>
      <c r="C60" s="84">
        <v>15222</v>
      </c>
      <c r="D60" s="84">
        <v>109</v>
      </c>
      <c r="E60" s="84">
        <v>248</v>
      </c>
      <c r="F60" s="84">
        <v>2791</v>
      </c>
      <c r="G60" s="84">
        <v>12074</v>
      </c>
      <c r="H60" s="84">
        <v>1234383</v>
      </c>
      <c r="I60" s="84">
        <v>8074</v>
      </c>
    </row>
    <row r="61" spans="1:9" s="18" customFormat="1" ht="18.75" customHeight="1">
      <c r="A61" s="18" t="s">
        <v>197</v>
      </c>
      <c r="B61" s="84">
        <v>2345</v>
      </c>
      <c r="C61" s="84">
        <v>79</v>
      </c>
      <c r="D61" s="84">
        <v>27</v>
      </c>
      <c r="E61" s="84">
        <v>1</v>
      </c>
      <c r="F61" s="84">
        <v>8</v>
      </c>
      <c r="G61" s="84">
        <v>43</v>
      </c>
      <c r="H61" s="84">
        <v>317</v>
      </c>
      <c r="I61" s="84">
        <v>1949</v>
      </c>
    </row>
    <row r="62" spans="1:9" s="18" customFormat="1" ht="18.75" customHeight="1">
      <c r="A62" s="18" t="s">
        <v>198</v>
      </c>
      <c r="B62" s="84">
        <v>567812</v>
      </c>
      <c r="C62" s="84">
        <v>210141</v>
      </c>
      <c r="D62" s="84">
        <v>31349</v>
      </c>
      <c r="E62" s="84">
        <v>15381</v>
      </c>
      <c r="F62" s="84">
        <v>52964</v>
      </c>
      <c r="G62" s="84">
        <v>110447</v>
      </c>
      <c r="H62" s="84">
        <v>353953</v>
      </c>
      <c r="I62" s="84">
        <v>3718</v>
      </c>
    </row>
    <row r="63" s="18" customFormat="1" ht="15.75"/>
    <row r="64" s="18" customFormat="1" ht="15.75"/>
    <row r="65" spans="8:9" s="18" customFormat="1" ht="15.75">
      <c r="H65" s="132" t="s">
        <v>175</v>
      </c>
      <c r="I65" s="132"/>
    </row>
    <row r="66" spans="1:9" s="18" customFormat="1" ht="15.75" customHeight="1">
      <c r="A66" s="122"/>
      <c r="B66" s="163" t="s">
        <v>55</v>
      </c>
      <c r="C66" s="166" t="s">
        <v>201</v>
      </c>
      <c r="D66" s="170" t="s">
        <v>192</v>
      </c>
      <c r="E66" s="170"/>
      <c r="F66" s="170"/>
      <c r="G66" s="171"/>
      <c r="H66" s="166" t="s">
        <v>200</v>
      </c>
      <c r="I66" s="168" t="s">
        <v>199</v>
      </c>
    </row>
    <row r="67" spans="1:9" s="18" customFormat="1" ht="165">
      <c r="A67" s="124"/>
      <c r="B67" s="164"/>
      <c r="C67" s="167"/>
      <c r="D67" s="86" t="s">
        <v>202</v>
      </c>
      <c r="E67" s="87" t="s">
        <v>320</v>
      </c>
      <c r="F67" s="86" t="s">
        <v>321</v>
      </c>
      <c r="G67" s="87" t="s">
        <v>322</v>
      </c>
      <c r="H67" s="167"/>
      <c r="I67" s="169"/>
    </row>
    <row r="68" spans="2:9" s="18" customFormat="1" ht="15.75">
      <c r="B68" s="128" t="s">
        <v>150</v>
      </c>
      <c r="C68" s="128"/>
      <c r="D68" s="128"/>
      <c r="E68" s="128"/>
      <c r="F68" s="128"/>
      <c r="G68" s="128"/>
      <c r="H68" s="128"/>
      <c r="I68" s="128"/>
    </row>
    <row r="69" spans="1:9" s="18" customFormat="1" ht="33" customHeight="1">
      <c r="A69" s="82" t="s">
        <v>193</v>
      </c>
      <c r="B69" s="83">
        <v>639220</v>
      </c>
      <c r="C69" s="83">
        <v>108090</v>
      </c>
      <c r="D69" s="83">
        <v>89542</v>
      </c>
      <c r="E69" s="83">
        <v>4710</v>
      </c>
      <c r="F69" s="83">
        <v>6925</v>
      </c>
      <c r="G69" s="83">
        <v>6913</v>
      </c>
      <c r="H69" s="85">
        <v>531037</v>
      </c>
      <c r="I69" s="85">
        <v>93</v>
      </c>
    </row>
    <row r="70" spans="1:9" s="18" customFormat="1" ht="15.75">
      <c r="A70" s="18" t="s">
        <v>194</v>
      </c>
      <c r="B70" s="84"/>
      <c r="C70" s="84"/>
      <c r="D70" s="84"/>
      <c r="E70" s="84"/>
      <c r="F70" s="84"/>
      <c r="G70" s="84"/>
      <c r="H70" s="84"/>
      <c r="I70" s="83"/>
    </row>
    <row r="71" spans="1:9" s="18" customFormat="1" ht="15.75">
      <c r="A71" s="18" t="s">
        <v>195</v>
      </c>
      <c r="B71" s="84"/>
      <c r="C71" s="84"/>
      <c r="D71" s="84"/>
      <c r="E71" s="84"/>
      <c r="F71" s="84"/>
      <c r="G71" s="84"/>
      <c r="H71" s="84"/>
      <c r="I71" s="83"/>
    </row>
    <row r="72" spans="1:9" s="18" customFormat="1" ht="18.75" customHeight="1">
      <c r="A72" s="41">
        <v>10</v>
      </c>
      <c r="B72" s="84">
        <v>10862</v>
      </c>
      <c r="C72" s="84">
        <v>10739</v>
      </c>
      <c r="D72" s="84">
        <v>10739</v>
      </c>
      <c r="E72" s="89" t="s">
        <v>66</v>
      </c>
      <c r="F72" s="89" t="s">
        <v>66</v>
      </c>
      <c r="G72" s="89" t="s">
        <v>66</v>
      </c>
      <c r="H72" s="84">
        <v>122</v>
      </c>
      <c r="I72" s="84">
        <v>1</v>
      </c>
    </row>
    <row r="73" spans="1:9" s="18" customFormat="1" ht="18.75" customHeight="1">
      <c r="A73" s="41">
        <v>11</v>
      </c>
      <c r="B73" s="84">
        <v>12142</v>
      </c>
      <c r="C73" s="84">
        <v>11973</v>
      </c>
      <c r="D73" s="84">
        <v>11973</v>
      </c>
      <c r="E73" s="89" t="s">
        <v>66</v>
      </c>
      <c r="F73" s="89" t="s">
        <v>66</v>
      </c>
      <c r="G73" s="89" t="s">
        <v>66</v>
      </c>
      <c r="H73" s="84">
        <v>167</v>
      </c>
      <c r="I73" s="84">
        <v>2</v>
      </c>
    </row>
    <row r="74" spans="1:9" s="18" customFormat="1" ht="18.75" customHeight="1">
      <c r="A74" s="41">
        <v>12</v>
      </c>
      <c r="B74" s="84">
        <v>13289</v>
      </c>
      <c r="C74" s="84">
        <v>13077</v>
      </c>
      <c r="D74" s="84">
        <v>13077</v>
      </c>
      <c r="E74" s="89" t="s">
        <v>66</v>
      </c>
      <c r="F74" s="89" t="s">
        <v>66</v>
      </c>
      <c r="G74" s="89" t="s">
        <v>66</v>
      </c>
      <c r="H74" s="84">
        <v>210</v>
      </c>
      <c r="I74" s="84">
        <v>2</v>
      </c>
    </row>
    <row r="75" spans="1:9" s="18" customFormat="1" ht="18.75" customHeight="1">
      <c r="A75" s="41">
        <v>13</v>
      </c>
      <c r="B75" s="84">
        <v>14053</v>
      </c>
      <c r="C75" s="84">
        <v>13776</v>
      </c>
      <c r="D75" s="84">
        <v>13776</v>
      </c>
      <c r="E75" s="89" t="s">
        <v>66</v>
      </c>
      <c r="F75" s="89" t="s">
        <v>66</v>
      </c>
      <c r="G75" s="89" t="s">
        <v>66</v>
      </c>
      <c r="H75" s="84">
        <v>276</v>
      </c>
      <c r="I75" s="84">
        <v>1</v>
      </c>
    </row>
    <row r="76" spans="1:9" s="18" customFormat="1" ht="18.75" customHeight="1">
      <c r="A76" s="41">
        <v>14</v>
      </c>
      <c r="B76" s="84">
        <v>15336</v>
      </c>
      <c r="C76" s="84">
        <v>14850</v>
      </c>
      <c r="D76" s="84">
        <v>14749</v>
      </c>
      <c r="E76" s="84">
        <v>58</v>
      </c>
      <c r="F76" s="84">
        <v>43</v>
      </c>
      <c r="G76" s="89" t="s">
        <v>66</v>
      </c>
      <c r="H76" s="84">
        <v>486</v>
      </c>
      <c r="I76" s="89" t="s">
        <v>66</v>
      </c>
    </row>
    <row r="77" spans="1:9" s="18" customFormat="1" ht="18.75" customHeight="1">
      <c r="A77" s="41">
        <v>15</v>
      </c>
      <c r="B77" s="84">
        <v>15580</v>
      </c>
      <c r="C77" s="84">
        <v>14170</v>
      </c>
      <c r="D77" s="84">
        <v>12960</v>
      </c>
      <c r="E77" s="84">
        <v>756</v>
      </c>
      <c r="F77" s="84">
        <v>454</v>
      </c>
      <c r="G77" s="89" t="s">
        <v>66</v>
      </c>
      <c r="H77" s="84">
        <v>1407</v>
      </c>
      <c r="I77" s="84">
        <v>3</v>
      </c>
    </row>
    <row r="78" spans="1:9" s="18" customFormat="1" ht="18.75" customHeight="1">
      <c r="A78" s="41">
        <v>16</v>
      </c>
      <c r="B78" s="84">
        <v>14419</v>
      </c>
      <c r="C78" s="84">
        <v>11669</v>
      </c>
      <c r="D78" s="84">
        <v>9686</v>
      </c>
      <c r="E78" s="84">
        <v>1190</v>
      </c>
      <c r="F78" s="84">
        <v>748</v>
      </c>
      <c r="G78" s="84">
        <v>45</v>
      </c>
      <c r="H78" s="84">
        <v>2748</v>
      </c>
      <c r="I78" s="84">
        <v>2</v>
      </c>
    </row>
    <row r="79" spans="1:9" s="18" customFormat="1" ht="18.75" customHeight="1">
      <c r="A79" s="41">
        <v>17</v>
      </c>
      <c r="B79" s="84">
        <v>9680</v>
      </c>
      <c r="C79" s="84">
        <v>5112</v>
      </c>
      <c r="D79" s="84">
        <v>1988</v>
      </c>
      <c r="E79" s="84">
        <v>1293</v>
      </c>
      <c r="F79" s="84">
        <v>1368</v>
      </c>
      <c r="G79" s="84">
        <v>463</v>
      </c>
      <c r="H79" s="84">
        <v>4567</v>
      </c>
      <c r="I79" s="84">
        <v>1</v>
      </c>
    </row>
    <row r="80" spans="1:9" s="18" customFormat="1" ht="18.75" customHeight="1">
      <c r="A80" s="41">
        <v>18</v>
      </c>
      <c r="B80" s="84">
        <v>8490</v>
      </c>
      <c r="C80" s="84">
        <v>2563</v>
      </c>
      <c r="D80" s="84">
        <v>235</v>
      </c>
      <c r="E80" s="84">
        <v>648</v>
      </c>
      <c r="F80" s="84">
        <v>1186</v>
      </c>
      <c r="G80" s="84">
        <v>494</v>
      </c>
      <c r="H80" s="84">
        <v>5926</v>
      </c>
      <c r="I80" s="84">
        <v>1</v>
      </c>
    </row>
    <row r="81" spans="1:9" s="18" customFormat="1" ht="18.75" customHeight="1">
      <c r="A81" s="41">
        <v>19</v>
      </c>
      <c r="B81" s="84">
        <v>8426</v>
      </c>
      <c r="C81" s="84">
        <v>1798</v>
      </c>
      <c r="D81" s="84">
        <v>57</v>
      </c>
      <c r="E81" s="84">
        <v>292</v>
      </c>
      <c r="F81" s="84">
        <v>837</v>
      </c>
      <c r="G81" s="84">
        <v>612</v>
      </c>
      <c r="H81" s="84">
        <v>6626</v>
      </c>
      <c r="I81" s="84">
        <v>2</v>
      </c>
    </row>
    <row r="82" spans="1:9" s="18" customFormat="1" ht="18.75" customHeight="1">
      <c r="A82" s="41">
        <v>20</v>
      </c>
      <c r="B82" s="84">
        <v>9270</v>
      </c>
      <c r="C82" s="84">
        <v>1281</v>
      </c>
      <c r="D82" s="84">
        <v>35</v>
      </c>
      <c r="E82" s="84">
        <v>136</v>
      </c>
      <c r="F82" s="84">
        <v>390</v>
      </c>
      <c r="G82" s="84">
        <v>720</v>
      </c>
      <c r="H82" s="84">
        <v>7989</v>
      </c>
      <c r="I82" s="89" t="s">
        <v>66</v>
      </c>
    </row>
    <row r="83" spans="1:9" s="18" customFormat="1" ht="18.75" customHeight="1">
      <c r="A83" s="41">
        <v>21</v>
      </c>
      <c r="B83" s="84">
        <v>9295</v>
      </c>
      <c r="C83" s="84">
        <v>1039</v>
      </c>
      <c r="D83" s="84">
        <v>36</v>
      </c>
      <c r="E83" s="84">
        <v>78</v>
      </c>
      <c r="F83" s="84">
        <v>285</v>
      </c>
      <c r="G83" s="84">
        <v>640</v>
      </c>
      <c r="H83" s="84">
        <v>8256</v>
      </c>
      <c r="I83" s="89" t="s">
        <v>66</v>
      </c>
    </row>
    <row r="84" spans="1:9" s="18" customFormat="1" ht="18.75" customHeight="1">
      <c r="A84" s="41">
        <v>22</v>
      </c>
      <c r="B84" s="84">
        <v>9952</v>
      </c>
      <c r="C84" s="84">
        <v>808</v>
      </c>
      <c r="D84" s="84">
        <v>33</v>
      </c>
      <c r="E84" s="84">
        <v>57</v>
      </c>
      <c r="F84" s="84">
        <v>226</v>
      </c>
      <c r="G84" s="84">
        <v>492</v>
      </c>
      <c r="H84" s="84">
        <v>9144</v>
      </c>
      <c r="I84" s="89" t="s">
        <v>66</v>
      </c>
    </row>
    <row r="85" spans="1:9" s="18" customFormat="1" ht="18.75" customHeight="1">
      <c r="A85" s="41">
        <v>23</v>
      </c>
      <c r="B85" s="84">
        <v>9469</v>
      </c>
      <c r="C85" s="84">
        <v>623</v>
      </c>
      <c r="D85" s="84">
        <v>38</v>
      </c>
      <c r="E85" s="84">
        <v>34</v>
      </c>
      <c r="F85" s="84">
        <v>176</v>
      </c>
      <c r="G85" s="84">
        <v>375</v>
      </c>
      <c r="H85" s="84">
        <v>8846</v>
      </c>
      <c r="I85" s="89" t="s">
        <v>66</v>
      </c>
    </row>
    <row r="86" spans="1:9" s="18" customFormat="1" ht="18.75" customHeight="1">
      <c r="A86" s="41">
        <v>24</v>
      </c>
      <c r="B86" s="84">
        <v>9455</v>
      </c>
      <c r="C86" s="84">
        <v>531</v>
      </c>
      <c r="D86" s="84">
        <v>35</v>
      </c>
      <c r="E86" s="84">
        <v>28</v>
      </c>
      <c r="F86" s="84">
        <v>153</v>
      </c>
      <c r="G86" s="84">
        <v>315</v>
      </c>
      <c r="H86" s="84">
        <v>8924</v>
      </c>
      <c r="I86" s="89" t="s">
        <v>66</v>
      </c>
    </row>
    <row r="87" spans="1:9" s="18" customFormat="1" ht="18.75" customHeight="1">
      <c r="A87" s="41">
        <v>25</v>
      </c>
      <c r="B87" s="84">
        <v>9337</v>
      </c>
      <c r="C87" s="84">
        <v>442</v>
      </c>
      <c r="D87" s="84">
        <v>22</v>
      </c>
      <c r="E87" s="84">
        <v>17</v>
      </c>
      <c r="F87" s="84">
        <v>130</v>
      </c>
      <c r="G87" s="84">
        <v>273</v>
      </c>
      <c r="H87" s="84">
        <v>8895</v>
      </c>
      <c r="I87" s="89" t="s">
        <v>66</v>
      </c>
    </row>
    <row r="88" spans="1:9" s="18" customFormat="1" ht="18.75" customHeight="1">
      <c r="A88" s="41">
        <v>26</v>
      </c>
      <c r="B88" s="84">
        <v>9339</v>
      </c>
      <c r="C88" s="84">
        <v>424</v>
      </c>
      <c r="D88" s="84">
        <v>35</v>
      </c>
      <c r="E88" s="84">
        <v>17</v>
      </c>
      <c r="F88" s="84">
        <v>116</v>
      </c>
      <c r="G88" s="84">
        <v>256</v>
      </c>
      <c r="H88" s="84">
        <v>8914</v>
      </c>
      <c r="I88" s="84">
        <v>1</v>
      </c>
    </row>
    <row r="89" spans="1:9" s="18" customFormat="1" ht="18.75" customHeight="1">
      <c r="A89" s="41">
        <v>27</v>
      </c>
      <c r="B89" s="84">
        <v>9206</v>
      </c>
      <c r="C89" s="84">
        <v>368</v>
      </c>
      <c r="D89" s="84">
        <v>14</v>
      </c>
      <c r="E89" s="84">
        <v>13</v>
      </c>
      <c r="F89" s="84">
        <v>108</v>
      </c>
      <c r="G89" s="84">
        <v>233</v>
      </c>
      <c r="H89" s="84">
        <v>8837</v>
      </c>
      <c r="I89" s="84">
        <v>1</v>
      </c>
    </row>
    <row r="90" spans="1:9" s="18" customFormat="1" ht="18.75" customHeight="1">
      <c r="A90" s="41">
        <v>28</v>
      </c>
      <c r="B90" s="84">
        <v>8976</v>
      </c>
      <c r="C90" s="84">
        <v>316</v>
      </c>
      <c r="D90" s="84">
        <v>11</v>
      </c>
      <c r="E90" s="84">
        <v>13</v>
      </c>
      <c r="F90" s="84">
        <v>85</v>
      </c>
      <c r="G90" s="84">
        <v>207</v>
      </c>
      <c r="H90" s="84">
        <v>8659</v>
      </c>
      <c r="I90" s="84">
        <v>1</v>
      </c>
    </row>
    <row r="91" spans="1:9" s="18" customFormat="1" ht="18.75" customHeight="1">
      <c r="A91" s="41">
        <v>29</v>
      </c>
      <c r="B91" s="84">
        <v>8522</v>
      </c>
      <c r="C91" s="84">
        <v>335</v>
      </c>
      <c r="D91" s="84">
        <v>11</v>
      </c>
      <c r="E91" s="84">
        <v>16</v>
      </c>
      <c r="F91" s="84">
        <v>78</v>
      </c>
      <c r="G91" s="84">
        <v>230</v>
      </c>
      <c r="H91" s="84">
        <v>8185</v>
      </c>
      <c r="I91" s="84">
        <v>2</v>
      </c>
    </row>
    <row r="92" spans="1:9" s="18" customFormat="1" ht="18.75" customHeight="1">
      <c r="A92" s="41" t="s">
        <v>196</v>
      </c>
      <c r="B92" s="84">
        <v>424122</v>
      </c>
      <c r="C92" s="84">
        <v>2196</v>
      </c>
      <c r="D92" s="84">
        <v>32</v>
      </c>
      <c r="E92" s="84">
        <v>64</v>
      </c>
      <c r="F92" s="84">
        <v>542</v>
      </c>
      <c r="G92" s="84">
        <v>1558</v>
      </c>
      <c r="H92" s="84">
        <v>421853</v>
      </c>
      <c r="I92" s="84">
        <v>73</v>
      </c>
    </row>
    <row r="93" spans="1:9" s="18" customFormat="1" ht="18.75" customHeight="1">
      <c r="A93" s="18" t="s">
        <v>197</v>
      </c>
      <c r="B93" s="84">
        <v>90</v>
      </c>
      <c r="C93" s="84">
        <v>6</v>
      </c>
      <c r="D93" s="84">
        <v>5</v>
      </c>
      <c r="E93" s="84"/>
      <c r="F93" s="84"/>
      <c r="G93" s="84">
        <v>1</v>
      </c>
      <c r="H93" s="84">
        <v>36</v>
      </c>
      <c r="I93" s="84">
        <v>48</v>
      </c>
    </row>
    <row r="94" spans="1:9" s="18" customFormat="1" ht="18.75" customHeight="1">
      <c r="A94" s="27" t="s">
        <v>198</v>
      </c>
      <c r="B94" s="90">
        <v>133936</v>
      </c>
      <c r="C94" s="90">
        <v>27309</v>
      </c>
      <c r="D94" s="90">
        <v>12236</v>
      </c>
      <c r="E94" s="90">
        <v>3832</v>
      </c>
      <c r="F94" s="90">
        <v>5886</v>
      </c>
      <c r="G94" s="90">
        <v>5355</v>
      </c>
      <c r="H94" s="90">
        <v>106516</v>
      </c>
      <c r="I94" s="90">
        <v>111</v>
      </c>
    </row>
    <row r="95" s="18" customFormat="1" ht="15.75"/>
    <row r="96" s="18" customFormat="1" ht="15.75"/>
    <row r="97" s="18" customFormat="1" ht="15.75"/>
  </sheetData>
  <sheetProtection/>
  <mergeCells count="25">
    <mergeCell ref="I66:I67"/>
    <mergeCell ref="H65:I65"/>
    <mergeCell ref="A34:A35"/>
    <mergeCell ref="B34:B35"/>
    <mergeCell ref="C34:C35"/>
    <mergeCell ref="A66:A67"/>
    <mergeCell ref="B66:B67"/>
    <mergeCell ref="C66:C67"/>
    <mergeCell ref="D66:G66"/>
    <mergeCell ref="A1:I1"/>
    <mergeCell ref="B36:I36"/>
    <mergeCell ref="A4:A5"/>
    <mergeCell ref="A2:I2"/>
    <mergeCell ref="H34:H35"/>
    <mergeCell ref="I34:I35"/>
    <mergeCell ref="B68:I68"/>
    <mergeCell ref="B4:B5"/>
    <mergeCell ref="C4:C5"/>
    <mergeCell ref="H4:H5"/>
    <mergeCell ref="I4:I5"/>
    <mergeCell ref="D4:G4"/>
    <mergeCell ref="H66:H67"/>
    <mergeCell ref="D34:G34"/>
    <mergeCell ref="H33:I33"/>
    <mergeCell ref="B6:I6"/>
  </mergeCells>
  <printOptions/>
  <pageMargins left="0.7874015748031497" right="0.5905511811023623" top="0.7874015748031497" bottom="0.7874015748031497" header="0.31496062992125984" footer="0.31496062992125984"/>
  <pageSetup firstPageNumber="40" useFirstPageNumber="1" horizontalDpi="600" verticalDpi="600" orientation="portrait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pane ySplit="6" topLeftCell="A138" activePane="bottomLeft" state="frozen"/>
      <selection pane="topLeft" activeCell="A1" sqref="A1"/>
      <selection pane="bottomLeft" activeCell="D104" sqref="D104"/>
    </sheetView>
  </sheetViews>
  <sheetFormatPr defaultColWidth="9.00390625" defaultRowHeight="12.75"/>
  <cols>
    <col min="1" max="1" width="38.125" style="18" customWidth="1"/>
    <col min="2" max="6" width="9.25390625" style="18" customWidth="1"/>
    <col min="7" max="16384" width="9.125" style="18" customWidth="1"/>
  </cols>
  <sheetData>
    <row r="1" spans="1:6" s="4" customFormat="1" ht="15.75">
      <c r="A1" s="107" t="s">
        <v>209</v>
      </c>
      <c r="B1" s="107"/>
      <c r="C1" s="107"/>
      <c r="D1" s="107"/>
      <c r="E1" s="107"/>
      <c r="F1" s="107"/>
    </row>
    <row r="2" spans="1:6" s="4" customFormat="1" ht="15.75">
      <c r="A2" s="107" t="s">
        <v>323</v>
      </c>
      <c r="B2" s="107"/>
      <c r="C2" s="107"/>
      <c r="D2" s="107"/>
      <c r="E2" s="107"/>
      <c r="F2" s="107"/>
    </row>
    <row r="4" spans="1:7" ht="15.75">
      <c r="A4" s="122"/>
      <c r="B4" s="118" t="s">
        <v>33</v>
      </c>
      <c r="C4" s="119"/>
      <c r="D4" s="30" t="s">
        <v>204</v>
      </c>
      <c r="E4" s="114" t="s">
        <v>34</v>
      </c>
      <c r="F4" s="115"/>
      <c r="G4" s="26"/>
    </row>
    <row r="5" spans="1:7" ht="15.75">
      <c r="A5" s="123"/>
      <c r="B5" s="120"/>
      <c r="C5" s="121"/>
      <c r="D5" s="31" t="s">
        <v>32</v>
      </c>
      <c r="E5" s="116"/>
      <c r="F5" s="117"/>
      <c r="G5" s="26"/>
    </row>
    <row r="6" spans="1:6" ht="15.75">
      <c r="A6" s="124"/>
      <c r="B6" s="23" t="s">
        <v>204</v>
      </c>
      <c r="C6" s="22" t="s">
        <v>205</v>
      </c>
      <c r="D6" s="24" t="s">
        <v>205</v>
      </c>
      <c r="E6" s="22" t="s">
        <v>204</v>
      </c>
      <c r="F6" s="25" t="s">
        <v>205</v>
      </c>
    </row>
    <row r="7" spans="1:6" ht="15.75" customHeight="1">
      <c r="A7" s="21"/>
      <c r="B7" s="125" t="s">
        <v>35</v>
      </c>
      <c r="C7" s="125"/>
      <c r="D7" s="125"/>
      <c r="E7" s="125"/>
      <c r="F7" s="125"/>
    </row>
    <row r="8" spans="1:6" s="19" customFormat="1" ht="31.5" customHeight="1">
      <c r="A8" s="63" t="s">
        <v>166</v>
      </c>
      <c r="B8" s="19">
        <v>1325368</v>
      </c>
      <c r="C8" s="19">
        <v>1629541</v>
      </c>
      <c r="D8" s="36">
        <v>81.33382345089814</v>
      </c>
      <c r="E8" s="19">
        <v>1000</v>
      </c>
      <c r="F8" s="19">
        <v>1000</v>
      </c>
    </row>
    <row r="9" spans="1:6" ht="14.25" customHeight="1">
      <c r="A9" s="18" t="s">
        <v>154</v>
      </c>
      <c r="B9" s="19"/>
      <c r="D9" s="36"/>
      <c r="E9" s="28"/>
      <c r="F9" s="28"/>
    </row>
    <row r="10" spans="1:4" ht="15" customHeight="1">
      <c r="A10" s="68" t="s">
        <v>157</v>
      </c>
      <c r="D10" s="36"/>
    </row>
    <row r="11" spans="1:6" ht="15" customHeight="1">
      <c r="A11" s="65" t="s">
        <v>162</v>
      </c>
      <c r="B11" s="18">
        <v>279376</v>
      </c>
      <c r="C11" s="18">
        <v>206551</v>
      </c>
      <c r="D11" s="37">
        <v>135.25763612860746</v>
      </c>
      <c r="E11" s="28">
        <v>211</v>
      </c>
      <c r="F11" s="18">
        <v>127</v>
      </c>
    </row>
    <row r="12" spans="1:6" ht="15" customHeight="1">
      <c r="A12" s="67" t="s">
        <v>155</v>
      </c>
      <c r="B12" s="18">
        <v>40234</v>
      </c>
      <c r="C12" s="18">
        <v>23890</v>
      </c>
      <c r="D12" s="37">
        <v>168.41356215989953</v>
      </c>
      <c r="E12" s="28">
        <v>30</v>
      </c>
      <c r="F12" s="18">
        <v>15</v>
      </c>
    </row>
    <row r="13" spans="1:6" ht="15" customHeight="1">
      <c r="A13" s="67" t="s">
        <v>140</v>
      </c>
      <c r="B13" s="18">
        <v>470239</v>
      </c>
      <c r="C13" s="18">
        <v>407955</v>
      </c>
      <c r="D13" s="37">
        <v>115.26737017563211</v>
      </c>
      <c r="E13" s="28">
        <v>355</v>
      </c>
      <c r="F13" s="18">
        <v>250</v>
      </c>
    </row>
    <row r="14" spans="1:6" ht="15" customHeight="1">
      <c r="A14" s="67" t="s">
        <v>141</v>
      </c>
      <c r="B14" s="18">
        <v>188498</v>
      </c>
      <c r="C14" s="18">
        <v>237331</v>
      </c>
      <c r="D14" s="37">
        <v>79.4240954616127</v>
      </c>
      <c r="E14" s="28">
        <v>142</v>
      </c>
      <c r="F14" s="18">
        <v>146</v>
      </c>
    </row>
    <row r="15" ht="15" customHeight="1">
      <c r="A15" s="68" t="s">
        <v>156</v>
      </c>
    </row>
    <row r="16" spans="1:6" ht="15" customHeight="1">
      <c r="A16" s="67" t="s">
        <v>143</v>
      </c>
      <c r="B16" s="18">
        <v>232731</v>
      </c>
      <c r="C16" s="18">
        <v>364253</v>
      </c>
      <c r="D16" s="37">
        <v>63.89267898960338</v>
      </c>
      <c r="E16" s="28">
        <v>176</v>
      </c>
      <c r="F16" s="18">
        <v>223</v>
      </c>
    </row>
    <row r="17" spans="1:6" ht="15" customHeight="1">
      <c r="A17" s="67" t="s">
        <v>144</v>
      </c>
      <c r="B17" s="18">
        <v>96972</v>
      </c>
      <c r="C17" s="18">
        <v>241531</v>
      </c>
      <c r="D17" s="37">
        <v>40.14888358016155</v>
      </c>
      <c r="E17" s="28">
        <v>73</v>
      </c>
      <c r="F17" s="18">
        <v>148</v>
      </c>
    </row>
    <row r="18" spans="1:6" ht="15" customHeight="1">
      <c r="A18" s="67" t="s">
        <v>141</v>
      </c>
      <c r="B18" s="18">
        <v>16045</v>
      </c>
      <c r="C18" s="18">
        <v>127789</v>
      </c>
      <c r="D18" s="37">
        <v>12.555853790232335</v>
      </c>
      <c r="E18" s="28">
        <v>12</v>
      </c>
      <c r="F18" s="18">
        <v>78</v>
      </c>
    </row>
    <row r="19" ht="15" customHeight="1">
      <c r="A19" s="68" t="s">
        <v>163</v>
      </c>
    </row>
    <row r="20" spans="1:6" s="68" customFormat="1" ht="15" customHeight="1">
      <c r="A20" s="68" t="s">
        <v>164</v>
      </c>
      <c r="B20" s="18">
        <v>632</v>
      </c>
      <c r="C20" s="18">
        <v>19058</v>
      </c>
      <c r="D20" s="37">
        <v>3.3161926749921293</v>
      </c>
      <c r="E20" s="28">
        <v>0</v>
      </c>
      <c r="F20" s="18">
        <v>12</v>
      </c>
    </row>
    <row r="21" spans="1:6" ht="15" customHeight="1">
      <c r="A21" s="49" t="s">
        <v>165</v>
      </c>
      <c r="B21" s="18">
        <v>641</v>
      </c>
      <c r="C21" s="18">
        <v>1183</v>
      </c>
      <c r="D21" s="37">
        <v>54.18427726120034</v>
      </c>
      <c r="E21" s="28">
        <v>1</v>
      </c>
      <c r="F21" s="18">
        <v>1</v>
      </c>
    </row>
    <row r="22" ht="12.75" customHeight="1">
      <c r="D22" s="19"/>
    </row>
    <row r="23" spans="1:6" s="19" customFormat="1" ht="17.25" customHeight="1">
      <c r="A23" s="20" t="s">
        <v>160</v>
      </c>
      <c r="B23" s="19">
        <v>683215</v>
      </c>
      <c r="C23" s="19">
        <v>862880</v>
      </c>
      <c r="D23" s="36">
        <v>79.17844891526052</v>
      </c>
      <c r="E23" s="19">
        <v>1000</v>
      </c>
      <c r="F23" s="19">
        <v>1000</v>
      </c>
    </row>
    <row r="24" spans="1:6" ht="15" customHeight="1">
      <c r="A24" s="18" t="s">
        <v>154</v>
      </c>
      <c r="D24" s="36"/>
      <c r="E24" s="28"/>
      <c r="F24" s="28"/>
    </row>
    <row r="25" spans="1:4" ht="15" customHeight="1">
      <c r="A25" s="68" t="s">
        <v>157</v>
      </c>
      <c r="D25" s="36"/>
    </row>
    <row r="26" spans="1:6" ht="15" customHeight="1">
      <c r="A26" s="65" t="s">
        <v>162</v>
      </c>
      <c r="B26" s="18">
        <v>124854</v>
      </c>
      <c r="C26" s="18">
        <v>99513</v>
      </c>
      <c r="D26" s="37">
        <v>125.46501462120527</v>
      </c>
      <c r="E26" s="28">
        <v>182</v>
      </c>
      <c r="F26" s="18">
        <v>115</v>
      </c>
    </row>
    <row r="27" spans="1:6" ht="15" customHeight="1">
      <c r="A27" s="67" t="s">
        <v>155</v>
      </c>
      <c r="B27" s="18">
        <v>20346</v>
      </c>
      <c r="C27" s="18">
        <v>12961</v>
      </c>
      <c r="D27" s="37">
        <v>156.9786281922691</v>
      </c>
      <c r="E27" s="28">
        <v>30</v>
      </c>
      <c r="F27" s="18">
        <v>15</v>
      </c>
    </row>
    <row r="28" spans="1:6" ht="15" customHeight="1">
      <c r="A28" s="67" t="s">
        <v>140</v>
      </c>
      <c r="B28" s="18">
        <v>210950</v>
      </c>
      <c r="C28" s="18">
        <v>165686</v>
      </c>
      <c r="D28" s="37">
        <v>127.31914585420614</v>
      </c>
      <c r="E28" s="28">
        <v>309</v>
      </c>
      <c r="F28" s="18">
        <v>192</v>
      </c>
    </row>
    <row r="29" spans="1:6" ht="15" customHeight="1">
      <c r="A29" s="67" t="s">
        <v>141</v>
      </c>
      <c r="B29" s="18">
        <v>119027</v>
      </c>
      <c r="C29" s="18">
        <v>158928</v>
      </c>
      <c r="D29" s="37">
        <v>74.89366253901137</v>
      </c>
      <c r="E29" s="28">
        <v>174</v>
      </c>
      <c r="F29" s="18">
        <v>184</v>
      </c>
    </row>
    <row r="30" ht="15" customHeight="1">
      <c r="A30" s="68" t="s">
        <v>156</v>
      </c>
    </row>
    <row r="31" spans="1:6" ht="15" customHeight="1">
      <c r="A31" s="67" t="s">
        <v>143</v>
      </c>
      <c r="B31" s="18">
        <v>134237</v>
      </c>
      <c r="C31" s="18">
        <v>203710</v>
      </c>
      <c r="D31" s="37">
        <v>65.89612684698837</v>
      </c>
      <c r="E31" s="28">
        <v>197</v>
      </c>
      <c r="F31" s="18">
        <v>236</v>
      </c>
    </row>
    <row r="32" spans="1:6" ht="15" customHeight="1">
      <c r="A32" s="67" t="s">
        <v>144</v>
      </c>
      <c r="B32" s="18">
        <v>61846</v>
      </c>
      <c r="C32" s="18">
        <v>133142</v>
      </c>
      <c r="D32" s="37">
        <v>46.45115741088462</v>
      </c>
      <c r="E32" s="28">
        <v>91</v>
      </c>
      <c r="F32" s="18">
        <v>154</v>
      </c>
    </row>
    <row r="33" spans="1:6" ht="15" customHeight="1">
      <c r="A33" s="67" t="s">
        <v>141</v>
      </c>
      <c r="B33" s="18">
        <v>11234</v>
      </c>
      <c r="C33" s="18">
        <v>77948</v>
      </c>
      <c r="D33" s="37">
        <v>14.412172217375685</v>
      </c>
      <c r="E33" s="28">
        <v>16</v>
      </c>
      <c r="F33" s="18">
        <v>91</v>
      </c>
    </row>
    <row r="34" ht="15" customHeight="1">
      <c r="A34" s="68" t="s">
        <v>163</v>
      </c>
    </row>
    <row r="35" spans="1:6" s="68" customFormat="1" ht="15" customHeight="1">
      <c r="A35" s="68" t="s">
        <v>164</v>
      </c>
      <c r="B35" s="18">
        <v>373</v>
      </c>
      <c r="C35" s="18">
        <v>10254</v>
      </c>
      <c r="D35" s="37">
        <v>3.637604837136727</v>
      </c>
      <c r="E35" s="28">
        <v>1</v>
      </c>
      <c r="F35" s="18">
        <v>12</v>
      </c>
    </row>
    <row r="36" spans="1:6" ht="15" customHeight="1">
      <c r="A36" s="49" t="s">
        <v>165</v>
      </c>
      <c r="B36" s="18">
        <v>348</v>
      </c>
      <c r="C36" s="18">
        <v>738</v>
      </c>
      <c r="D36" s="37">
        <v>47.15447154471545</v>
      </c>
      <c r="E36" s="28">
        <v>0</v>
      </c>
      <c r="F36" s="18">
        <v>1</v>
      </c>
    </row>
    <row r="37" ht="12" customHeight="1"/>
    <row r="38" spans="1:6" s="19" customFormat="1" ht="17.25" customHeight="1">
      <c r="A38" s="20" t="s">
        <v>161</v>
      </c>
      <c r="B38" s="19">
        <v>642153</v>
      </c>
      <c r="C38" s="19">
        <v>766661</v>
      </c>
      <c r="D38" s="36">
        <v>83.75970605000124</v>
      </c>
      <c r="E38" s="19">
        <v>1000</v>
      </c>
      <c r="F38" s="19">
        <v>1000</v>
      </c>
    </row>
    <row r="39" spans="1:6" ht="15" customHeight="1">
      <c r="A39" s="18" t="s">
        <v>154</v>
      </c>
      <c r="D39" s="36"/>
      <c r="E39" s="28"/>
      <c r="F39" s="28"/>
    </row>
    <row r="40" spans="1:4" ht="15" customHeight="1">
      <c r="A40" s="68" t="s">
        <v>157</v>
      </c>
      <c r="D40" s="36"/>
    </row>
    <row r="41" spans="1:6" ht="15" customHeight="1">
      <c r="A41" s="65" t="s">
        <v>162</v>
      </c>
      <c r="B41" s="64">
        <v>154522</v>
      </c>
      <c r="C41" s="18">
        <v>107038</v>
      </c>
      <c r="D41" s="37">
        <v>144.3618154300342</v>
      </c>
      <c r="E41" s="28">
        <v>241</v>
      </c>
      <c r="F41" s="18">
        <v>140</v>
      </c>
    </row>
    <row r="42" spans="1:6" ht="15" customHeight="1">
      <c r="A42" s="67" t="s">
        <v>155</v>
      </c>
      <c r="B42" s="32">
        <v>19888</v>
      </c>
      <c r="C42" s="18">
        <v>10929</v>
      </c>
      <c r="D42" s="37">
        <v>181.9745630890292</v>
      </c>
      <c r="E42" s="28">
        <v>31</v>
      </c>
      <c r="F42" s="18">
        <v>14</v>
      </c>
    </row>
    <row r="43" spans="1:6" ht="15" customHeight="1">
      <c r="A43" s="67" t="s">
        <v>140</v>
      </c>
      <c r="B43" s="32">
        <v>259289</v>
      </c>
      <c r="C43" s="18">
        <v>242269</v>
      </c>
      <c r="D43" s="37">
        <v>107.02524879369626</v>
      </c>
      <c r="E43" s="28">
        <v>404</v>
      </c>
      <c r="F43" s="18">
        <v>316</v>
      </c>
    </row>
    <row r="44" spans="1:6" ht="15" customHeight="1">
      <c r="A44" s="67" t="s">
        <v>141</v>
      </c>
      <c r="B44" s="32">
        <v>69471</v>
      </c>
      <c r="C44" s="18">
        <v>78403</v>
      </c>
      <c r="D44" s="37">
        <v>88.60757879162787</v>
      </c>
      <c r="E44" s="28">
        <v>108</v>
      </c>
      <c r="F44" s="18">
        <v>102</v>
      </c>
    </row>
    <row r="45" ht="15" customHeight="1">
      <c r="A45" s="68" t="s">
        <v>156</v>
      </c>
    </row>
    <row r="46" spans="1:6" ht="15" customHeight="1">
      <c r="A46" s="67" t="s">
        <v>143</v>
      </c>
      <c r="B46" s="32">
        <v>98494</v>
      </c>
      <c r="C46" s="18">
        <v>160543</v>
      </c>
      <c r="D46" s="37">
        <v>61.35054159944687</v>
      </c>
      <c r="E46" s="28">
        <v>153</v>
      </c>
      <c r="F46" s="18">
        <v>209</v>
      </c>
    </row>
    <row r="47" spans="1:6" ht="15" customHeight="1">
      <c r="A47" s="67" t="s">
        <v>144</v>
      </c>
      <c r="B47" s="32">
        <v>35126</v>
      </c>
      <c r="C47" s="18">
        <v>108389</v>
      </c>
      <c r="D47" s="37">
        <v>32.40734760907472</v>
      </c>
      <c r="E47" s="28">
        <v>55</v>
      </c>
      <c r="F47" s="18">
        <v>141</v>
      </c>
    </row>
    <row r="48" spans="1:6" ht="15" customHeight="1">
      <c r="A48" s="67" t="s">
        <v>141</v>
      </c>
      <c r="B48" s="32">
        <v>4811</v>
      </c>
      <c r="C48" s="18">
        <v>49841</v>
      </c>
      <c r="D48" s="37">
        <v>9.652695571918702</v>
      </c>
      <c r="E48" s="28">
        <v>8</v>
      </c>
      <c r="F48" s="18">
        <v>65</v>
      </c>
    </row>
    <row r="49" ht="15" customHeight="1">
      <c r="A49" s="68" t="s">
        <v>163</v>
      </c>
    </row>
    <row r="50" spans="1:6" s="68" customFormat="1" ht="15" customHeight="1">
      <c r="A50" s="68" t="s">
        <v>164</v>
      </c>
      <c r="B50" s="32">
        <v>259</v>
      </c>
      <c r="C50" s="18">
        <v>8804</v>
      </c>
      <c r="D50" s="37">
        <v>2.9418446160835985</v>
      </c>
      <c r="E50" s="28">
        <v>0</v>
      </c>
      <c r="F50" s="18">
        <v>12</v>
      </c>
    </row>
    <row r="51" spans="1:6" ht="15" customHeight="1">
      <c r="A51" s="49" t="s">
        <v>165</v>
      </c>
      <c r="B51" s="32">
        <v>293</v>
      </c>
      <c r="C51" s="18">
        <v>445</v>
      </c>
      <c r="D51" s="37">
        <v>65.84269662921348</v>
      </c>
      <c r="E51" s="28">
        <v>0</v>
      </c>
      <c r="F51" s="18">
        <v>1</v>
      </c>
    </row>
    <row r="52" spans="1:6" ht="15" customHeight="1">
      <c r="A52" s="49"/>
      <c r="B52" s="32"/>
      <c r="D52" s="37"/>
      <c r="E52" s="127" t="s">
        <v>168</v>
      </c>
      <c r="F52" s="127"/>
    </row>
    <row r="53" spans="1:6" ht="15" customHeight="1">
      <c r="A53" s="122"/>
      <c r="B53" s="118" t="s">
        <v>33</v>
      </c>
      <c r="C53" s="119"/>
      <c r="D53" s="30" t="s">
        <v>204</v>
      </c>
      <c r="E53" s="114" t="s">
        <v>34</v>
      </c>
      <c r="F53" s="115"/>
    </row>
    <row r="54" spans="1:6" ht="15" customHeight="1">
      <c r="A54" s="123"/>
      <c r="B54" s="120"/>
      <c r="C54" s="121"/>
      <c r="D54" s="31" t="s">
        <v>32</v>
      </c>
      <c r="E54" s="116"/>
      <c r="F54" s="117"/>
    </row>
    <row r="55" spans="1:6" ht="15.75">
      <c r="A55" s="124"/>
      <c r="B55" s="23" t="s">
        <v>204</v>
      </c>
      <c r="C55" s="22" t="s">
        <v>205</v>
      </c>
      <c r="D55" s="24" t="s">
        <v>205</v>
      </c>
      <c r="E55" s="22" t="s">
        <v>204</v>
      </c>
      <c r="F55" s="25" t="s">
        <v>205</v>
      </c>
    </row>
    <row r="56" spans="2:6" ht="15" customHeight="1">
      <c r="B56" s="126" t="s">
        <v>36</v>
      </c>
      <c r="C56" s="126"/>
      <c r="D56" s="126"/>
      <c r="E56" s="126"/>
      <c r="F56" s="126"/>
    </row>
    <row r="57" spans="1:6" s="19" customFormat="1" ht="33.75" customHeight="1">
      <c r="A57" s="72" t="s">
        <v>166</v>
      </c>
      <c r="B57" s="19">
        <v>1066245</v>
      </c>
      <c r="C57" s="15">
        <v>1220608</v>
      </c>
      <c r="D57" s="36">
        <v>87.35359755138423</v>
      </c>
      <c r="E57" s="19">
        <v>1000</v>
      </c>
      <c r="F57" s="19">
        <v>1000</v>
      </c>
    </row>
    <row r="58" spans="1:8" ht="15" customHeight="1">
      <c r="A58" s="18" t="s">
        <v>154</v>
      </c>
      <c r="B58" s="19"/>
      <c r="D58" s="36"/>
      <c r="E58" s="28"/>
      <c r="F58" s="28"/>
      <c r="H58" s="19"/>
    </row>
    <row r="59" spans="1:8" ht="15" customHeight="1">
      <c r="A59" s="68" t="s">
        <v>157</v>
      </c>
      <c r="B59" s="19"/>
      <c r="D59" s="36"/>
      <c r="H59" s="19"/>
    </row>
    <row r="60" spans="1:8" ht="15" customHeight="1">
      <c r="A60" s="65" t="s">
        <v>162</v>
      </c>
      <c r="B60" s="18">
        <f>B75+B90</f>
        <v>253084</v>
      </c>
      <c r="C60" s="18">
        <v>181609</v>
      </c>
      <c r="D60" s="37">
        <f>B60/C60*100</f>
        <v>139.35652968740536</v>
      </c>
      <c r="E60" s="28">
        <v>238</v>
      </c>
      <c r="F60" s="18">
        <v>149</v>
      </c>
      <c r="H60" s="19"/>
    </row>
    <row r="61" spans="1:8" ht="15" customHeight="1">
      <c r="A61" s="67" t="s">
        <v>155</v>
      </c>
      <c r="B61" s="18">
        <f>B76+B91</f>
        <v>36601</v>
      </c>
      <c r="C61" s="18">
        <v>20390</v>
      </c>
      <c r="D61" s="37">
        <f>B61/C61*100</f>
        <v>179.5046591466405</v>
      </c>
      <c r="E61" s="28">
        <v>34</v>
      </c>
      <c r="F61" s="18">
        <v>17</v>
      </c>
      <c r="H61" s="19"/>
    </row>
    <row r="62" spans="1:8" ht="15" customHeight="1">
      <c r="A62" s="67" t="s">
        <v>140</v>
      </c>
      <c r="B62" s="18">
        <f>B77+B92</f>
        <v>392762</v>
      </c>
      <c r="C62" s="18">
        <v>330867</v>
      </c>
      <c r="D62" s="37">
        <f>B62/C62*100</f>
        <v>118.7069124451819</v>
      </c>
      <c r="E62" s="28">
        <v>368</v>
      </c>
      <c r="F62" s="18">
        <v>271</v>
      </c>
      <c r="H62" s="19"/>
    </row>
    <row r="63" spans="1:8" ht="15" customHeight="1">
      <c r="A63" s="67" t="s">
        <v>141</v>
      </c>
      <c r="B63" s="18">
        <f>B78+B93</f>
        <v>133581</v>
      </c>
      <c r="C63" s="18">
        <v>168298</v>
      </c>
      <c r="D63" s="37">
        <f>B63/C63*100</f>
        <v>79.37170970540352</v>
      </c>
      <c r="E63" s="28">
        <v>125</v>
      </c>
      <c r="F63" s="18">
        <v>138</v>
      </c>
      <c r="H63" s="19"/>
    </row>
    <row r="64" spans="1:8" ht="15" customHeight="1">
      <c r="A64" s="68" t="s">
        <v>156</v>
      </c>
      <c r="H64" s="19"/>
    </row>
    <row r="65" spans="1:8" ht="15" customHeight="1">
      <c r="A65" s="67" t="s">
        <v>143</v>
      </c>
      <c r="B65" s="18">
        <f>B80+B95</f>
        <v>179646</v>
      </c>
      <c r="C65" s="18">
        <v>275687</v>
      </c>
      <c r="D65" s="37">
        <f>B65/C65*100</f>
        <v>65.16302908733455</v>
      </c>
      <c r="E65" s="28">
        <v>169</v>
      </c>
      <c r="F65" s="18">
        <v>226</v>
      </c>
      <c r="H65" s="19"/>
    </row>
    <row r="66" spans="1:8" ht="15" customHeight="1">
      <c r="A66" s="67" t="s">
        <v>144</v>
      </c>
      <c r="B66" s="18">
        <f>B81+B96</f>
        <v>60712</v>
      </c>
      <c r="C66" s="18">
        <v>161490</v>
      </c>
      <c r="D66" s="37">
        <f>B66/C66*100</f>
        <v>37.59489751687411</v>
      </c>
      <c r="E66" s="28">
        <v>57</v>
      </c>
      <c r="F66" s="18">
        <v>132</v>
      </c>
      <c r="H66" s="19"/>
    </row>
    <row r="67" spans="1:8" ht="15" customHeight="1">
      <c r="A67" s="67" t="s">
        <v>141</v>
      </c>
      <c r="B67" s="18">
        <f>B82+B97</f>
        <v>8867</v>
      </c>
      <c r="C67" s="18">
        <v>71452</v>
      </c>
      <c r="D67" s="37">
        <f>B67/C67*100</f>
        <v>12.40972960868835</v>
      </c>
      <c r="E67" s="28">
        <v>8</v>
      </c>
      <c r="F67" s="18">
        <v>58</v>
      </c>
      <c r="H67" s="19"/>
    </row>
    <row r="68" spans="1:8" ht="15" customHeight="1">
      <c r="A68" s="68" t="s">
        <v>163</v>
      </c>
      <c r="H68" s="19"/>
    </row>
    <row r="69" spans="1:6" s="68" customFormat="1" ht="15" customHeight="1">
      <c r="A69" s="68" t="s">
        <v>164</v>
      </c>
      <c r="B69" s="18">
        <f>B84+B99</f>
        <v>351</v>
      </c>
      <c r="C69" s="18">
        <v>9632</v>
      </c>
      <c r="D69" s="37">
        <f>B69/C69*100</f>
        <v>3.6441029900332227</v>
      </c>
      <c r="E69" s="28">
        <v>0</v>
      </c>
      <c r="F69" s="18">
        <v>8</v>
      </c>
    </row>
    <row r="70" spans="1:8" ht="15" customHeight="1">
      <c r="A70" s="49" t="s">
        <v>165</v>
      </c>
      <c r="B70" s="18">
        <f>B85+B100</f>
        <v>641</v>
      </c>
      <c r="C70" s="18">
        <v>1183</v>
      </c>
      <c r="D70" s="37">
        <f>B70/C70*100</f>
        <v>54.18427726120034</v>
      </c>
      <c r="E70" s="28">
        <v>1</v>
      </c>
      <c r="F70" s="18">
        <v>1</v>
      </c>
      <c r="H70" s="19"/>
    </row>
    <row r="71" ht="10.5" customHeight="1"/>
    <row r="72" spans="1:6" s="19" customFormat="1" ht="15.75" customHeight="1">
      <c r="A72" s="20" t="s">
        <v>160</v>
      </c>
      <c r="B72" s="19">
        <v>541673</v>
      </c>
      <c r="C72" s="19">
        <v>623187</v>
      </c>
      <c r="D72" s="36">
        <v>86.9198170051686</v>
      </c>
      <c r="E72" s="19">
        <v>1000</v>
      </c>
      <c r="F72" s="19">
        <v>1000</v>
      </c>
    </row>
    <row r="73" spans="1:6" ht="15" customHeight="1">
      <c r="A73" s="18" t="s">
        <v>154</v>
      </c>
      <c r="D73" s="36"/>
      <c r="E73" s="28"/>
      <c r="F73" s="28"/>
    </row>
    <row r="74" spans="1:4" ht="15" customHeight="1">
      <c r="A74" s="68" t="s">
        <v>157</v>
      </c>
      <c r="D74" s="36"/>
    </row>
    <row r="75" spans="1:6" ht="15" customHeight="1">
      <c r="A75" s="65" t="s">
        <v>162</v>
      </c>
      <c r="B75" s="18">
        <v>113766</v>
      </c>
      <c r="C75" s="18">
        <v>87358</v>
      </c>
      <c r="D75" s="37">
        <f>B75/C75*100</f>
        <v>130.229629799217</v>
      </c>
      <c r="E75" s="28">
        <v>210</v>
      </c>
      <c r="F75" s="18">
        <v>140</v>
      </c>
    </row>
    <row r="76" spans="1:6" ht="15" customHeight="1">
      <c r="A76" s="67" t="s">
        <v>155</v>
      </c>
      <c r="B76" s="18">
        <v>18642</v>
      </c>
      <c r="C76" s="18">
        <v>11108</v>
      </c>
      <c r="D76" s="37">
        <f>B76/C76*100</f>
        <v>167.8249909974793</v>
      </c>
      <c r="E76" s="28">
        <v>34</v>
      </c>
      <c r="F76" s="18">
        <v>18</v>
      </c>
    </row>
    <row r="77" spans="1:6" ht="15" customHeight="1">
      <c r="A77" s="67" t="s">
        <v>140</v>
      </c>
      <c r="B77" s="18">
        <v>179011</v>
      </c>
      <c r="C77" s="18">
        <v>133597</v>
      </c>
      <c r="D77" s="37">
        <f>B77/C77*100</f>
        <v>133.99327829217722</v>
      </c>
      <c r="E77" s="28">
        <v>331</v>
      </c>
      <c r="F77" s="18">
        <v>215</v>
      </c>
    </row>
    <row r="78" spans="1:6" ht="15" customHeight="1">
      <c r="A78" s="67" t="s">
        <v>141</v>
      </c>
      <c r="B78" s="18">
        <v>81455</v>
      </c>
      <c r="C78" s="18">
        <v>107293</v>
      </c>
      <c r="D78" s="37">
        <f>B78/C78*100</f>
        <v>75.91827985050283</v>
      </c>
      <c r="E78" s="28">
        <v>151</v>
      </c>
      <c r="F78" s="18">
        <v>172</v>
      </c>
    </row>
    <row r="79" ht="15" customHeight="1">
      <c r="A79" s="68" t="s">
        <v>156</v>
      </c>
    </row>
    <row r="80" spans="1:6" ht="15" customHeight="1">
      <c r="A80" s="67" t="s">
        <v>143</v>
      </c>
      <c r="B80" s="18">
        <v>103760</v>
      </c>
      <c r="C80" s="18">
        <v>149761</v>
      </c>
      <c r="D80" s="37">
        <f>B80/C80*100</f>
        <v>69.2837254024746</v>
      </c>
      <c r="E80" s="28">
        <v>191</v>
      </c>
      <c r="F80" s="18">
        <v>240</v>
      </c>
    </row>
    <row r="81" spans="1:6" ht="15" customHeight="1">
      <c r="A81" s="67" t="s">
        <v>144</v>
      </c>
      <c r="B81" s="18">
        <v>38718</v>
      </c>
      <c r="C81" s="18">
        <v>87354</v>
      </c>
      <c r="D81" s="37">
        <f>B81/C81*100</f>
        <v>44.32309911395013</v>
      </c>
      <c r="E81" s="28">
        <v>71</v>
      </c>
      <c r="F81" s="18">
        <v>140</v>
      </c>
    </row>
    <row r="82" spans="1:6" ht="15" customHeight="1">
      <c r="A82" s="67" t="s">
        <v>141</v>
      </c>
      <c r="B82" s="18">
        <v>5805</v>
      </c>
      <c r="C82" s="18">
        <v>41483</v>
      </c>
      <c r="D82" s="37">
        <f>B82/C82*100</f>
        <v>13.993684159776294</v>
      </c>
      <c r="E82" s="28">
        <v>11</v>
      </c>
      <c r="F82" s="18">
        <v>67</v>
      </c>
    </row>
    <row r="83" ht="15" customHeight="1">
      <c r="A83" s="68" t="s">
        <v>163</v>
      </c>
    </row>
    <row r="84" spans="1:6" s="68" customFormat="1" ht="15" customHeight="1">
      <c r="A84" s="68" t="s">
        <v>164</v>
      </c>
      <c r="B84" s="18">
        <v>168</v>
      </c>
      <c r="C84" s="18">
        <v>4495</v>
      </c>
      <c r="D84" s="37">
        <f>B84/C84*100</f>
        <v>3.737486095661847</v>
      </c>
      <c r="E84" s="28">
        <v>0</v>
      </c>
      <c r="F84" s="18">
        <v>7</v>
      </c>
    </row>
    <row r="85" spans="1:6" ht="15" customHeight="1">
      <c r="A85" s="49" t="s">
        <v>165</v>
      </c>
      <c r="B85" s="18">
        <v>348</v>
      </c>
      <c r="C85" s="18">
        <v>738</v>
      </c>
      <c r="D85" s="37">
        <f>B85/C85*100</f>
        <v>47.15447154471545</v>
      </c>
      <c r="E85" s="28">
        <v>1</v>
      </c>
      <c r="F85" s="18">
        <v>1</v>
      </c>
    </row>
    <row r="87" spans="1:6" s="19" customFormat="1" ht="15.75" customHeight="1">
      <c r="A87" s="20" t="s">
        <v>161</v>
      </c>
      <c r="B87" s="19">
        <v>524572</v>
      </c>
      <c r="C87" s="19">
        <v>597421</v>
      </c>
      <c r="D87" s="36">
        <v>87.80608649511818</v>
      </c>
      <c r="E87" s="19">
        <v>1000</v>
      </c>
      <c r="F87" s="19">
        <v>1000</v>
      </c>
    </row>
    <row r="88" spans="1:6" ht="15.75">
      <c r="A88" s="18" t="s">
        <v>154</v>
      </c>
      <c r="D88" s="37"/>
      <c r="E88" s="28"/>
      <c r="F88" s="28"/>
    </row>
    <row r="89" spans="1:4" ht="15.75">
      <c r="A89" s="68" t="s">
        <v>157</v>
      </c>
      <c r="D89" s="37"/>
    </row>
    <row r="90" spans="1:6" ht="15.75" customHeight="1">
      <c r="A90" s="65" t="s">
        <v>162</v>
      </c>
      <c r="B90" s="18">
        <v>139318</v>
      </c>
      <c r="C90" s="18">
        <v>94251</v>
      </c>
      <c r="D90" s="37">
        <f>B90/C90*100</f>
        <v>147.81593829243192</v>
      </c>
      <c r="E90" s="28">
        <v>266</v>
      </c>
      <c r="F90" s="18">
        <v>158</v>
      </c>
    </row>
    <row r="91" spans="1:6" ht="15.75">
      <c r="A91" s="67" t="s">
        <v>155</v>
      </c>
      <c r="B91" s="18">
        <v>17959</v>
      </c>
      <c r="C91" s="18">
        <v>9282</v>
      </c>
      <c r="D91" s="37">
        <f>B91/C91*100</f>
        <v>193.48200818789053</v>
      </c>
      <c r="E91" s="28">
        <v>34</v>
      </c>
      <c r="F91" s="18">
        <v>15</v>
      </c>
    </row>
    <row r="92" spans="1:6" ht="15.75">
      <c r="A92" s="67" t="s">
        <v>140</v>
      </c>
      <c r="B92" s="18">
        <v>213751</v>
      </c>
      <c r="C92" s="18">
        <v>197270</v>
      </c>
      <c r="D92" s="37">
        <f>B92/C92*100</f>
        <v>108.35453946367922</v>
      </c>
      <c r="E92" s="28">
        <v>407</v>
      </c>
      <c r="F92" s="18">
        <v>330</v>
      </c>
    </row>
    <row r="93" spans="1:6" ht="15.75">
      <c r="A93" s="67" t="s">
        <v>141</v>
      </c>
      <c r="B93" s="18">
        <v>52126</v>
      </c>
      <c r="C93" s="18">
        <v>61005</v>
      </c>
      <c r="D93" s="37">
        <f>B93/C93*100</f>
        <v>85.44545529054996</v>
      </c>
      <c r="E93" s="28">
        <v>100</v>
      </c>
      <c r="F93" s="18">
        <v>102</v>
      </c>
    </row>
    <row r="94" ht="15.75">
      <c r="A94" s="68" t="s">
        <v>156</v>
      </c>
    </row>
    <row r="95" spans="1:6" ht="15.75">
      <c r="A95" s="67" t="s">
        <v>143</v>
      </c>
      <c r="B95" s="18">
        <v>75886</v>
      </c>
      <c r="C95" s="18">
        <v>125926</v>
      </c>
      <c r="D95" s="37">
        <f>B95/C95*100</f>
        <v>60.262376316249224</v>
      </c>
      <c r="E95" s="28">
        <v>144</v>
      </c>
      <c r="F95" s="18">
        <v>211</v>
      </c>
    </row>
    <row r="96" spans="1:6" ht="15.75">
      <c r="A96" s="67" t="s">
        <v>144</v>
      </c>
      <c r="B96" s="18">
        <v>21994</v>
      </c>
      <c r="C96" s="18">
        <v>74136</v>
      </c>
      <c r="D96" s="37">
        <f>B96/C96*100</f>
        <v>29.667098305816335</v>
      </c>
      <c r="E96" s="28">
        <v>42</v>
      </c>
      <c r="F96" s="18">
        <v>124</v>
      </c>
    </row>
    <row r="97" spans="1:6" ht="15.75">
      <c r="A97" s="67" t="s">
        <v>141</v>
      </c>
      <c r="B97" s="18">
        <v>3062</v>
      </c>
      <c r="C97" s="18">
        <v>29969</v>
      </c>
      <c r="D97" s="37">
        <f>B97/C97*100</f>
        <v>10.21722446528079</v>
      </c>
      <c r="E97" s="28">
        <v>6</v>
      </c>
      <c r="F97" s="18">
        <v>50</v>
      </c>
    </row>
    <row r="98" ht="15.75">
      <c r="A98" s="68" t="s">
        <v>163</v>
      </c>
    </row>
    <row r="99" spans="1:6" s="68" customFormat="1" ht="15.75">
      <c r="A99" s="68" t="s">
        <v>164</v>
      </c>
      <c r="B99" s="18">
        <v>183</v>
      </c>
      <c r="C99" s="18">
        <v>5137</v>
      </c>
      <c r="D99" s="37">
        <f>B99/C99*100</f>
        <v>3.5623905002919996</v>
      </c>
      <c r="E99" s="28">
        <v>0</v>
      </c>
      <c r="F99" s="18">
        <v>9</v>
      </c>
    </row>
    <row r="100" spans="1:6" ht="15.75">
      <c r="A100" s="49" t="s">
        <v>165</v>
      </c>
      <c r="B100" s="18">
        <v>293</v>
      </c>
      <c r="C100" s="18">
        <v>445</v>
      </c>
      <c r="D100" s="37">
        <f>B100/C100*100</f>
        <v>65.84269662921348</v>
      </c>
      <c r="E100" s="28">
        <v>1</v>
      </c>
      <c r="F100" s="18">
        <v>1</v>
      </c>
    </row>
    <row r="101" spans="4:5" ht="15.75">
      <c r="D101" s="37"/>
      <c r="E101" s="28"/>
    </row>
    <row r="102" spans="4:6" ht="15.75">
      <c r="D102" s="37"/>
      <c r="E102" s="127" t="s">
        <v>175</v>
      </c>
      <c r="F102" s="127"/>
    </row>
    <row r="103" spans="1:6" ht="15.75" customHeight="1">
      <c r="A103" s="122"/>
      <c r="B103" s="118" t="s">
        <v>33</v>
      </c>
      <c r="C103" s="119"/>
      <c r="D103" s="30" t="s">
        <v>204</v>
      </c>
      <c r="E103" s="114" t="s">
        <v>34</v>
      </c>
      <c r="F103" s="115"/>
    </row>
    <row r="104" spans="1:6" ht="15.75">
      <c r="A104" s="123"/>
      <c r="B104" s="120"/>
      <c r="C104" s="121"/>
      <c r="D104" s="31" t="s">
        <v>32</v>
      </c>
      <c r="E104" s="116"/>
      <c r="F104" s="117"/>
    </row>
    <row r="105" spans="1:6" ht="15.75">
      <c r="A105" s="124"/>
      <c r="B105" s="23" t="s">
        <v>204</v>
      </c>
      <c r="C105" s="22" t="s">
        <v>205</v>
      </c>
      <c r="D105" s="24" t="s">
        <v>205</v>
      </c>
      <c r="E105" s="22" t="s">
        <v>204</v>
      </c>
      <c r="F105" s="25" t="s">
        <v>205</v>
      </c>
    </row>
    <row r="106" spans="2:6" ht="15.75">
      <c r="B106" s="128" t="s">
        <v>37</v>
      </c>
      <c r="C106" s="128"/>
      <c r="D106" s="128"/>
      <c r="E106" s="128"/>
      <c r="F106" s="128"/>
    </row>
    <row r="107" spans="1:6" s="19" customFormat="1" ht="31.5">
      <c r="A107" s="63" t="s">
        <v>167</v>
      </c>
      <c r="B107" s="19">
        <v>259123</v>
      </c>
      <c r="C107" s="19">
        <v>408933</v>
      </c>
      <c r="D107" s="36">
        <v>63.36563691362643</v>
      </c>
      <c r="E107" s="19">
        <v>1000</v>
      </c>
      <c r="F107" s="19">
        <v>1000</v>
      </c>
    </row>
    <row r="108" spans="1:6" ht="15" customHeight="1">
      <c r="A108" s="18" t="s">
        <v>154</v>
      </c>
      <c r="D108" s="36"/>
      <c r="E108" s="28"/>
      <c r="F108" s="28"/>
    </row>
    <row r="109" spans="1:4" ht="15" customHeight="1">
      <c r="A109" s="68" t="s">
        <v>157</v>
      </c>
      <c r="D109" s="36"/>
    </row>
    <row r="110" spans="1:6" ht="15" customHeight="1">
      <c r="A110" s="65" t="s">
        <v>162</v>
      </c>
      <c r="B110" s="18">
        <v>26292</v>
      </c>
      <c r="C110" s="18">
        <v>24942</v>
      </c>
      <c r="D110" s="37">
        <f>B110/C110*100</f>
        <v>105.41255713254752</v>
      </c>
      <c r="E110" s="28">
        <v>102</v>
      </c>
      <c r="F110" s="18">
        <v>61</v>
      </c>
    </row>
    <row r="111" spans="1:6" ht="15" customHeight="1">
      <c r="A111" s="67" t="s">
        <v>155</v>
      </c>
      <c r="B111" s="18">
        <v>3633</v>
      </c>
      <c r="C111" s="18">
        <v>3500</v>
      </c>
      <c r="D111" s="37">
        <f>B111/C111*100</f>
        <v>103.8</v>
      </c>
      <c r="E111" s="28">
        <v>14</v>
      </c>
      <c r="F111" s="18">
        <v>8</v>
      </c>
    </row>
    <row r="112" spans="1:6" ht="15" customHeight="1">
      <c r="A112" s="67" t="s">
        <v>140</v>
      </c>
      <c r="B112" s="18">
        <v>77477</v>
      </c>
      <c r="C112" s="18">
        <v>77088</v>
      </c>
      <c r="D112" s="37">
        <f>B112/C112*100</f>
        <v>100.50461809879619</v>
      </c>
      <c r="E112" s="28">
        <v>299</v>
      </c>
      <c r="F112" s="18">
        <v>188</v>
      </c>
    </row>
    <row r="113" spans="1:6" ht="15" customHeight="1">
      <c r="A113" s="67" t="s">
        <v>141</v>
      </c>
      <c r="B113" s="18">
        <v>54917</v>
      </c>
      <c r="C113" s="18">
        <v>69033</v>
      </c>
      <c r="D113" s="37">
        <f>B113/C113*100</f>
        <v>79.5518085553286</v>
      </c>
      <c r="E113" s="28">
        <v>212</v>
      </c>
      <c r="F113" s="18">
        <v>169</v>
      </c>
    </row>
    <row r="114" ht="15" customHeight="1">
      <c r="A114" s="68" t="s">
        <v>156</v>
      </c>
    </row>
    <row r="115" spans="1:6" ht="15" customHeight="1">
      <c r="A115" s="67" t="s">
        <v>143</v>
      </c>
      <c r="B115" s="18">
        <v>53085</v>
      </c>
      <c r="C115" s="18">
        <v>88566</v>
      </c>
      <c r="D115" s="37">
        <f>B115/C115*100</f>
        <v>59.93835106022627</v>
      </c>
      <c r="E115" s="28">
        <v>204</v>
      </c>
      <c r="F115" s="18">
        <v>217</v>
      </c>
    </row>
    <row r="116" spans="1:6" ht="15" customHeight="1">
      <c r="A116" s="67" t="s">
        <v>144</v>
      </c>
      <c r="B116" s="18">
        <v>36260</v>
      </c>
      <c r="C116" s="18">
        <v>80041</v>
      </c>
      <c r="D116" s="37">
        <f>B116/C116*100</f>
        <v>45.3017828362964</v>
      </c>
      <c r="E116" s="28">
        <v>140</v>
      </c>
      <c r="F116" s="18">
        <v>196</v>
      </c>
    </row>
    <row r="117" spans="1:6" ht="15" customHeight="1">
      <c r="A117" s="67" t="s">
        <v>141</v>
      </c>
      <c r="B117" s="18">
        <v>7178</v>
      </c>
      <c r="C117" s="18">
        <v>56337</v>
      </c>
      <c r="D117" s="37">
        <f>B117/C117*100</f>
        <v>12.74118252658111</v>
      </c>
      <c r="E117" s="28">
        <v>28</v>
      </c>
      <c r="F117" s="18">
        <v>138</v>
      </c>
    </row>
    <row r="118" ht="15" customHeight="1">
      <c r="A118" s="68" t="s">
        <v>163</v>
      </c>
    </row>
    <row r="119" spans="1:6" s="68" customFormat="1" ht="15" customHeight="1">
      <c r="A119" s="68" t="s">
        <v>164</v>
      </c>
      <c r="B119" s="18">
        <v>281</v>
      </c>
      <c r="C119" s="18">
        <v>9426</v>
      </c>
      <c r="D119" s="37">
        <f>B119/C119*100</f>
        <v>2.9811160619562913</v>
      </c>
      <c r="E119" s="28">
        <v>1</v>
      </c>
      <c r="F119" s="18">
        <v>23</v>
      </c>
    </row>
    <row r="120" spans="1:6" ht="15" customHeight="1">
      <c r="A120" s="49" t="s">
        <v>165</v>
      </c>
      <c r="B120" s="50" t="s">
        <v>66</v>
      </c>
      <c r="C120" s="50" t="s">
        <v>66</v>
      </c>
      <c r="D120" s="50" t="s">
        <v>66</v>
      </c>
      <c r="E120" s="50" t="s">
        <v>66</v>
      </c>
      <c r="F120" s="50" t="s">
        <v>66</v>
      </c>
    </row>
    <row r="122" spans="1:6" s="19" customFormat="1" ht="15.75" customHeight="1">
      <c r="A122" s="20" t="s">
        <v>160</v>
      </c>
      <c r="B122" s="19">
        <v>141542</v>
      </c>
      <c r="C122" s="19">
        <v>239693</v>
      </c>
      <c r="D122" s="36">
        <v>59.05136987730138</v>
      </c>
      <c r="E122" s="19">
        <v>1000</v>
      </c>
      <c r="F122" s="19">
        <v>1000</v>
      </c>
    </row>
    <row r="123" spans="1:6" ht="15" customHeight="1">
      <c r="A123" s="18" t="s">
        <v>154</v>
      </c>
      <c r="D123" s="36"/>
      <c r="E123" s="28"/>
      <c r="F123" s="28"/>
    </row>
    <row r="124" spans="1:4" ht="15" customHeight="1">
      <c r="A124" s="68" t="s">
        <v>157</v>
      </c>
      <c r="D124" s="36"/>
    </row>
    <row r="125" spans="1:6" ht="15" customHeight="1">
      <c r="A125" s="65" t="s">
        <v>162</v>
      </c>
      <c r="B125" s="18">
        <f>B110-B140</f>
        <v>11088</v>
      </c>
      <c r="C125" s="18">
        <v>12155</v>
      </c>
      <c r="D125" s="37">
        <f>B125/C125*100</f>
        <v>91.22171945701358</v>
      </c>
      <c r="E125" s="28">
        <v>79</v>
      </c>
      <c r="F125" s="18">
        <v>51</v>
      </c>
    </row>
    <row r="126" spans="1:6" ht="15" customHeight="1">
      <c r="A126" s="67" t="s">
        <v>155</v>
      </c>
      <c r="B126" s="18">
        <f>B111-B141</f>
        <v>1704</v>
      </c>
      <c r="C126" s="18">
        <v>1853</v>
      </c>
      <c r="D126" s="37">
        <f>B126/C126*100</f>
        <v>91.958985429034</v>
      </c>
      <c r="E126" s="28">
        <v>12</v>
      </c>
      <c r="F126" s="18">
        <v>8</v>
      </c>
    </row>
    <row r="127" spans="1:6" ht="15" customHeight="1">
      <c r="A127" s="67" t="s">
        <v>140</v>
      </c>
      <c r="B127" s="18">
        <f>B112-B142</f>
        <v>31939</v>
      </c>
      <c r="C127" s="18">
        <v>32089</v>
      </c>
      <c r="D127" s="37">
        <f>B127/C127*100</f>
        <v>99.53255009504815</v>
      </c>
      <c r="E127" s="28">
        <v>226</v>
      </c>
      <c r="F127" s="18">
        <v>134</v>
      </c>
    </row>
    <row r="128" spans="1:6" ht="15" customHeight="1">
      <c r="A128" s="67" t="s">
        <v>141</v>
      </c>
      <c r="B128" s="18">
        <f>B113-B143</f>
        <v>37572</v>
      </c>
      <c r="C128" s="18">
        <v>51635</v>
      </c>
      <c r="D128" s="37">
        <f>B128/C128*100</f>
        <v>72.76459765662825</v>
      </c>
      <c r="E128" s="28">
        <v>266</v>
      </c>
      <c r="F128" s="18">
        <v>215</v>
      </c>
    </row>
    <row r="129" ht="15" customHeight="1">
      <c r="A129" s="68" t="s">
        <v>156</v>
      </c>
    </row>
    <row r="130" spans="1:6" ht="15" customHeight="1">
      <c r="A130" s="67" t="s">
        <v>143</v>
      </c>
      <c r="B130" s="18">
        <f>B115-B145</f>
        <v>30477</v>
      </c>
      <c r="C130" s="18">
        <v>53949</v>
      </c>
      <c r="D130" s="37">
        <f>B130/C130*100</f>
        <v>56.49224267363622</v>
      </c>
      <c r="E130" s="28">
        <v>215</v>
      </c>
      <c r="F130" s="18">
        <v>225</v>
      </c>
    </row>
    <row r="131" spans="1:6" ht="15" customHeight="1">
      <c r="A131" s="67" t="s">
        <v>144</v>
      </c>
      <c r="B131" s="18">
        <f>B116-B146</f>
        <v>23128</v>
      </c>
      <c r="C131" s="18">
        <v>45788</v>
      </c>
      <c r="D131" s="37">
        <f>B131/C131*100</f>
        <v>50.511050930374765</v>
      </c>
      <c r="E131" s="28">
        <v>163</v>
      </c>
      <c r="F131" s="18">
        <v>191</v>
      </c>
    </row>
    <row r="132" spans="1:6" ht="15" customHeight="1">
      <c r="A132" s="67" t="s">
        <v>141</v>
      </c>
      <c r="B132" s="18">
        <f>B117-B147</f>
        <v>5429</v>
      </c>
      <c r="C132" s="18">
        <v>36465</v>
      </c>
      <c r="D132" s="37">
        <f>B132/C132*100</f>
        <v>14.888249005896064</v>
      </c>
      <c r="E132" s="28">
        <v>38</v>
      </c>
      <c r="F132" s="18">
        <v>152</v>
      </c>
    </row>
    <row r="133" ht="15" customHeight="1">
      <c r="A133" s="68" t="s">
        <v>163</v>
      </c>
    </row>
    <row r="134" spans="1:7" s="68" customFormat="1" ht="15" customHeight="1">
      <c r="A134" s="68" t="s">
        <v>164</v>
      </c>
      <c r="B134" s="18">
        <f>B119-B149</f>
        <v>205</v>
      </c>
      <c r="C134" s="18">
        <v>5759</v>
      </c>
      <c r="D134" s="37">
        <f>B134/C134*100</f>
        <v>3.559645771835388</v>
      </c>
      <c r="E134" s="28">
        <v>1</v>
      </c>
      <c r="F134" s="18">
        <v>24</v>
      </c>
      <c r="G134" s="18"/>
    </row>
    <row r="135" spans="1:6" ht="15" customHeight="1">
      <c r="A135" s="49" t="s">
        <v>165</v>
      </c>
      <c r="B135" s="50" t="s">
        <v>66</v>
      </c>
      <c r="C135" s="50" t="s">
        <v>66</v>
      </c>
      <c r="D135" s="50" t="s">
        <v>66</v>
      </c>
      <c r="E135" s="50" t="s">
        <v>66</v>
      </c>
      <c r="F135" s="50" t="s">
        <v>66</v>
      </c>
    </row>
    <row r="137" spans="1:6" s="19" customFormat="1" ht="15.75" customHeight="1">
      <c r="A137" s="20" t="s">
        <v>161</v>
      </c>
      <c r="B137" s="19">
        <v>117581</v>
      </c>
      <c r="C137" s="19">
        <v>169240</v>
      </c>
      <c r="D137" s="36">
        <v>69.47589222406052</v>
      </c>
      <c r="E137" s="19">
        <v>1000</v>
      </c>
      <c r="F137" s="19">
        <v>1000</v>
      </c>
    </row>
    <row r="138" spans="1:6" ht="15" customHeight="1">
      <c r="A138" s="18" t="s">
        <v>154</v>
      </c>
      <c r="D138" s="36"/>
      <c r="E138" s="28"/>
      <c r="F138" s="28"/>
    </row>
    <row r="139" spans="1:4" ht="15" customHeight="1">
      <c r="A139" s="68" t="s">
        <v>157</v>
      </c>
      <c r="D139" s="36"/>
    </row>
    <row r="140" spans="1:6" ht="15" customHeight="1">
      <c r="A140" s="65" t="s">
        <v>162</v>
      </c>
      <c r="B140" s="18">
        <v>15204</v>
      </c>
      <c r="C140" s="18">
        <v>12787</v>
      </c>
      <c r="D140" s="37">
        <f>B140/C140*100</f>
        <v>118.90200985375772</v>
      </c>
      <c r="E140" s="28">
        <v>129</v>
      </c>
      <c r="F140" s="18">
        <v>75</v>
      </c>
    </row>
    <row r="141" spans="1:6" ht="15" customHeight="1">
      <c r="A141" s="67" t="s">
        <v>155</v>
      </c>
      <c r="B141" s="18">
        <v>1929</v>
      </c>
      <c r="C141" s="18">
        <v>1647</v>
      </c>
      <c r="D141" s="37">
        <f>B141/C141*100</f>
        <v>117.12204007285973</v>
      </c>
      <c r="E141" s="28">
        <v>16</v>
      </c>
      <c r="F141" s="18">
        <v>10</v>
      </c>
    </row>
    <row r="142" spans="1:6" ht="15" customHeight="1">
      <c r="A142" s="67" t="s">
        <v>140</v>
      </c>
      <c r="B142" s="18">
        <v>45538</v>
      </c>
      <c r="C142" s="18">
        <v>44999</v>
      </c>
      <c r="D142" s="37">
        <f>B142/C142*100</f>
        <v>101.19780439565325</v>
      </c>
      <c r="E142" s="28">
        <v>387</v>
      </c>
      <c r="F142" s="18">
        <v>266</v>
      </c>
    </row>
    <row r="143" spans="1:6" ht="15" customHeight="1">
      <c r="A143" s="67" t="s">
        <v>141</v>
      </c>
      <c r="B143" s="18">
        <v>17345</v>
      </c>
      <c r="C143" s="18">
        <v>17398</v>
      </c>
      <c r="D143" s="37">
        <f>B143/C143*100</f>
        <v>99.69536728359581</v>
      </c>
      <c r="E143" s="28">
        <v>147</v>
      </c>
      <c r="F143" s="18">
        <v>103</v>
      </c>
    </row>
    <row r="144" ht="15" customHeight="1">
      <c r="A144" s="68" t="s">
        <v>156</v>
      </c>
    </row>
    <row r="145" spans="1:6" ht="15" customHeight="1">
      <c r="A145" s="67" t="s">
        <v>143</v>
      </c>
      <c r="B145" s="18">
        <v>22608</v>
      </c>
      <c r="C145" s="18">
        <v>34617</v>
      </c>
      <c r="D145" s="37">
        <f>B145/C145*100</f>
        <v>65.30895224889505</v>
      </c>
      <c r="E145" s="28">
        <v>193</v>
      </c>
      <c r="F145" s="18">
        <v>205</v>
      </c>
    </row>
    <row r="146" spans="1:6" ht="15" customHeight="1">
      <c r="A146" s="67" t="s">
        <v>144</v>
      </c>
      <c r="B146" s="18">
        <v>13132</v>
      </c>
      <c r="C146" s="18">
        <v>34253</v>
      </c>
      <c r="D146" s="37">
        <f>B146/C146*100</f>
        <v>38.33824774472309</v>
      </c>
      <c r="E146" s="28">
        <v>112</v>
      </c>
      <c r="F146" s="18">
        <v>202</v>
      </c>
    </row>
    <row r="147" spans="1:6" ht="15" customHeight="1">
      <c r="A147" s="67" t="s">
        <v>141</v>
      </c>
      <c r="B147" s="18">
        <v>1749</v>
      </c>
      <c r="C147" s="18">
        <v>19872</v>
      </c>
      <c r="D147" s="37">
        <f>B147/C147*100</f>
        <v>8.801328502415458</v>
      </c>
      <c r="E147" s="28">
        <v>15</v>
      </c>
      <c r="F147" s="18">
        <v>117</v>
      </c>
    </row>
    <row r="148" ht="15" customHeight="1">
      <c r="A148" s="68" t="s">
        <v>163</v>
      </c>
    </row>
    <row r="149" spans="1:6" s="68" customFormat="1" ht="15" customHeight="1">
      <c r="A149" s="68" t="s">
        <v>164</v>
      </c>
      <c r="B149" s="18">
        <v>76</v>
      </c>
      <c r="C149" s="18">
        <v>3667</v>
      </c>
      <c r="D149" s="37">
        <f>B149/C149*100</f>
        <v>2.072538860103627</v>
      </c>
      <c r="E149" s="28">
        <v>1</v>
      </c>
      <c r="F149" s="18">
        <v>22</v>
      </c>
    </row>
    <row r="150" spans="1:6" ht="15" customHeight="1">
      <c r="A150" s="73" t="s">
        <v>165</v>
      </c>
      <c r="B150" s="62" t="s">
        <v>66</v>
      </c>
      <c r="C150" s="62" t="s">
        <v>66</v>
      </c>
      <c r="D150" s="62" t="s">
        <v>66</v>
      </c>
      <c r="E150" s="62" t="s">
        <v>66</v>
      </c>
      <c r="F150" s="62" t="s">
        <v>66</v>
      </c>
    </row>
  </sheetData>
  <sheetProtection/>
  <mergeCells count="16">
    <mergeCell ref="B7:F7"/>
    <mergeCell ref="B56:F56"/>
    <mergeCell ref="A1:F1"/>
    <mergeCell ref="A4:A6"/>
    <mergeCell ref="B4:C5"/>
    <mergeCell ref="E4:F5"/>
    <mergeCell ref="B106:F106"/>
    <mergeCell ref="A2:F2"/>
    <mergeCell ref="A53:A55"/>
    <mergeCell ref="B53:C54"/>
    <mergeCell ref="E53:F54"/>
    <mergeCell ref="E52:F52"/>
    <mergeCell ref="A103:A105"/>
    <mergeCell ref="B103:C104"/>
    <mergeCell ref="E103:F104"/>
    <mergeCell ref="E102:F102"/>
  </mergeCells>
  <printOptions/>
  <pageMargins left="0.7874015748031497" right="0.7874015748031497" top="0.7874015748031497" bottom="0.7874015748031497" header="0.31496062992125984" footer="0.31496062992125984"/>
  <pageSetup firstPageNumber="43" useFirstPageNumber="1" horizontalDpi="600" verticalDpi="600" orientation="portrait" paperSize="9" scale="95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zoomScalePageLayoutView="0" workbookViewId="0" topLeftCell="A1">
      <selection activeCell="I3" sqref="I3"/>
    </sheetView>
  </sheetViews>
  <sheetFormatPr defaultColWidth="9.00390625" defaultRowHeight="12.75"/>
  <cols>
    <col min="9" max="9" width="15.125" style="0" customWidth="1"/>
  </cols>
  <sheetData>
    <row r="1" spans="1:10" s="4" customFormat="1" ht="15.75">
      <c r="A1" s="137" t="s">
        <v>349</v>
      </c>
      <c r="B1" s="137"/>
      <c r="C1" s="137"/>
      <c r="D1" s="137"/>
      <c r="E1" s="137"/>
      <c r="F1" s="137"/>
      <c r="G1" s="137"/>
      <c r="H1" s="137"/>
      <c r="I1" s="137"/>
      <c r="J1" s="4" t="s">
        <v>350</v>
      </c>
    </row>
    <row r="2" spans="1:10" s="4" customFormat="1" ht="15.75">
      <c r="A2" s="173" t="s">
        <v>351</v>
      </c>
      <c r="B2" s="173"/>
      <c r="C2" s="173"/>
      <c r="D2" s="173"/>
      <c r="E2" s="173"/>
      <c r="F2" s="173"/>
      <c r="G2" s="173"/>
      <c r="H2" s="173"/>
      <c r="I2" s="173"/>
      <c r="J2" s="16" t="s">
        <v>352</v>
      </c>
    </row>
    <row r="3" s="16" customFormat="1" ht="12.75"/>
    <row r="4" spans="1:9" s="16" customFormat="1" ht="12.75">
      <c r="A4" s="174"/>
      <c r="B4" s="174"/>
      <c r="C4" s="174"/>
      <c r="D4" s="174"/>
      <c r="E4" s="174"/>
      <c r="F4" s="174"/>
      <c r="G4" s="174"/>
      <c r="H4" s="174"/>
      <c r="I4" s="174"/>
    </row>
    <row r="5" spans="15:16" ht="15.75">
      <c r="O5" s="4" t="s">
        <v>204</v>
      </c>
      <c r="P5" s="4" t="s">
        <v>205</v>
      </c>
    </row>
    <row r="6" spans="14:16" ht="12.75">
      <c r="N6" t="s">
        <v>312</v>
      </c>
      <c r="O6">
        <v>0</v>
      </c>
      <c r="P6">
        <v>8</v>
      </c>
    </row>
    <row r="7" spans="14:16" ht="12.75">
      <c r="N7" s="16" t="s">
        <v>311</v>
      </c>
      <c r="O7">
        <v>8</v>
      </c>
      <c r="P7">
        <v>58</v>
      </c>
    </row>
    <row r="8" spans="14:16" ht="12.75">
      <c r="N8" t="s">
        <v>331</v>
      </c>
      <c r="O8">
        <v>57</v>
      </c>
      <c r="P8">
        <v>132</v>
      </c>
    </row>
    <row r="9" spans="14:16" ht="12.75">
      <c r="N9" s="102" t="s">
        <v>337</v>
      </c>
      <c r="O9">
        <v>169</v>
      </c>
      <c r="P9">
        <v>226</v>
      </c>
    </row>
    <row r="10" spans="14:16" ht="12.75">
      <c r="N10" t="s">
        <v>206</v>
      </c>
      <c r="O10">
        <v>125</v>
      </c>
      <c r="P10">
        <v>138</v>
      </c>
    </row>
    <row r="11" spans="11:16" ht="12.75">
      <c r="K11" s="95"/>
      <c r="L11" s="95"/>
      <c r="N11" t="s">
        <v>310</v>
      </c>
      <c r="O11">
        <v>368</v>
      </c>
      <c r="P11">
        <v>271</v>
      </c>
    </row>
    <row r="12" spans="14:16" ht="12.75">
      <c r="N12" t="s">
        <v>139</v>
      </c>
      <c r="O12">
        <v>34</v>
      </c>
      <c r="P12">
        <v>17</v>
      </c>
    </row>
    <row r="13" spans="14:16" ht="12.75">
      <c r="N13" s="102" t="s">
        <v>375</v>
      </c>
      <c r="O13">
        <v>238</v>
      </c>
      <c r="P13">
        <v>149</v>
      </c>
    </row>
    <row r="18" spans="11:12" ht="12.75">
      <c r="K18" s="95"/>
      <c r="L18" s="95"/>
    </row>
    <row r="22" spans="11:12" ht="12.75">
      <c r="K22" s="95"/>
      <c r="L22" s="95"/>
    </row>
    <row r="35" spans="10:12" ht="15.75">
      <c r="J35" s="4"/>
      <c r="K35" s="4" t="s">
        <v>204</v>
      </c>
      <c r="L35" s="4" t="s">
        <v>205</v>
      </c>
    </row>
    <row r="36" spans="10:12" ht="12.75">
      <c r="J36" t="s">
        <v>312</v>
      </c>
      <c r="K36" s="94">
        <v>1</v>
      </c>
      <c r="L36" s="95">
        <v>23</v>
      </c>
    </row>
    <row r="37" spans="10:12" ht="15.75">
      <c r="J37" s="16" t="s">
        <v>311</v>
      </c>
      <c r="K37" s="28">
        <v>28</v>
      </c>
      <c r="L37" s="18">
        <v>138</v>
      </c>
    </row>
    <row r="38" spans="10:12" ht="12.75">
      <c r="J38" t="s">
        <v>331</v>
      </c>
      <c r="K38" s="94">
        <v>140</v>
      </c>
      <c r="L38" s="95">
        <v>196</v>
      </c>
    </row>
    <row r="39" spans="10:12" ht="12.75">
      <c r="J39" s="102" t="s">
        <v>337</v>
      </c>
      <c r="K39" s="94">
        <v>204</v>
      </c>
      <c r="L39" s="95">
        <v>217</v>
      </c>
    </row>
    <row r="40" spans="10:12" ht="12.75">
      <c r="J40" t="s">
        <v>206</v>
      </c>
      <c r="K40" s="94">
        <v>212</v>
      </c>
      <c r="L40" s="95">
        <v>169</v>
      </c>
    </row>
    <row r="41" spans="10:12" ht="12.75">
      <c r="J41" t="s">
        <v>310</v>
      </c>
      <c r="K41" s="94">
        <v>299</v>
      </c>
      <c r="L41" s="95">
        <v>188</v>
      </c>
    </row>
    <row r="42" spans="10:12" ht="12.75">
      <c r="J42" t="s">
        <v>139</v>
      </c>
      <c r="K42" s="94">
        <v>14</v>
      </c>
      <c r="L42" s="95">
        <v>8</v>
      </c>
    </row>
    <row r="43" spans="10:12" ht="12.75">
      <c r="J43" s="102" t="s">
        <v>374</v>
      </c>
      <c r="K43" s="94">
        <v>102</v>
      </c>
      <c r="L43" s="95">
        <v>61</v>
      </c>
    </row>
  </sheetData>
  <sheetProtection/>
  <mergeCells count="3">
    <mergeCell ref="A1:I1"/>
    <mergeCell ref="A2:I2"/>
    <mergeCell ref="A4:I4"/>
  </mergeCells>
  <printOptions/>
  <pageMargins left="0.7874015748031497" right="0.5905511811023623" top="0.5905511811023623" bottom="0.5905511811023623" header="0.31496062992125984" footer="0.31496062992125984"/>
  <pageSetup firstPageNumber="46" useFirstPageNumber="1" horizontalDpi="600" verticalDpi="600" orientation="portrait" pageOrder="overThenDown" paperSize="9" r:id="rId2"/>
  <headerFooter alignWithMargins="0">
    <oddHeader>&amp;C&amp;P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18"/>
  <sheetViews>
    <sheetView zoomScale="75" zoomScaleNormal="75" zoomScalePageLayoutView="0" workbookViewId="0" topLeftCell="A85">
      <selection activeCell="R83" sqref="R83"/>
    </sheetView>
  </sheetViews>
  <sheetFormatPr defaultColWidth="9.00390625" defaultRowHeight="12.75"/>
  <cols>
    <col min="1" max="1" width="25.625" style="0" customWidth="1"/>
    <col min="2" max="2" width="10.25390625" style="0" hidden="1" customWidth="1"/>
    <col min="3" max="3" width="9.875" style="0" customWidth="1"/>
    <col min="4" max="16" width="8.125" style="0" customWidth="1"/>
    <col min="17" max="17" width="10.25390625" style="0" customWidth="1"/>
    <col min="18" max="18" width="10.00390625" style="0" customWidth="1"/>
  </cols>
  <sheetData>
    <row r="1" spans="1:10" s="4" customFormat="1" ht="15.75">
      <c r="A1" s="137" t="s">
        <v>324</v>
      </c>
      <c r="B1" s="137"/>
      <c r="C1" s="137"/>
      <c r="D1" s="137"/>
      <c r="E1" s="137"/>
      <c r="F1" s="137"/>
      <c r="G1" s="137"/>
      <c r="H1" s="137"/>
      <c r="I1" s="137"/>
      <c r="J1" s="4" t="s">
        <v>325</v>
      </c>
    </row>
    <row r="3" spans="1:19" s="18" customFormat="1" ht="33" customHeight="1">
      <c r="A3" s="122"/>
      <c r="B3" s="60"/>
      <c r="C3" s="130" t="s">
        <v>332</v>
      </c>
      <c r="D3" s="138" t="s">
        <v>62</v>
      </c>
      <c r="E3" s="139"/>
      <c r="F3" s="139"/>
      <c r="G3" s="139"/>
      <c r="H3" s="139"/>
      <c r="I3" s="139"/>
      <c r="J3" s="135" t="s">
        <v>63</v>
      </c>
      <c r="K3" s="135"/>
      <c r="L3" s="135"/>
      <c r="M3" s="135"/>
      <c r="N3" s="135"/>
      <c r="O3" s="135"/>
      <c r="P3" s="136"/>
      <c r="Q3" s="133" t="s">
        <v>188</v>
      </c>
      <c r="R3" s="134"/>
      <c r="S3" s="134"/>
    </row>
    <row r="4" spans="1:19" s="18" customFormat="1" ht="109.5" customHeight="1">
      <c r="A4" s="124"/>
      <c r="B4" s="22"/>
      <c r="C4" s="131"/>
      <c r="D4" s="35" t="s">
        <v>42</v>
      </c>
      <c r="E4" s="51" t="s">
        <v>43</v>
      </c>
      <c r="F4" s="35" t="s">
        <v>44</v>
      </c>
      <c r="G4" s="51" t="s">
        <v>45</v>
      </c>
      <c r="H4" s="35" t="s">
        <v>46</v>
      </c>
      <c r="I4" s="51" t="s">
        <v>47</v>
      </c>
      <c r="J4" s="43" t="s">
        <v>48</v>
      </c>
      <c r="K4" s="51" t="s">
        <v>49</v>
      </c>
      <c r="L4" s="51" t="s">
        <v>58</v>
      </c>
      <c r="M4" s="35" t="s">
        <v>59</v>
      </c>
      <c r="N4" s="51" t="s">
        <v>60</v>
      </c>
      <c r="O4" s="51" t="s">
        <v>61</v>
      </c>
      <c r="P4" s="34" t="s">
        <v>50</v>
      </c>
      <c r="Q4" s="44" t="s">
        <v>51</v>
      </c>
      <c r="R4" s="44" t="s">
        <v>52</v>
      </c>
      <c r="S4" s="34" t="s">
        <v>315</v>
      </c>
    </row>
    <row r="5" spans="3:19" s="47" customFormat="1" ht="15.75" customHeight="1">
      <c r="C5" s="140" t="s">
        <v>53</v>
      </c>
      <c r="D5" s="140"/>
      <c r="E5" s="140"/>
      <c r="F5" s="140"/>
      <c r="G5" s="140"/>
      <c r="H5" s="140"/>
      <c r="I5" s="140"/>
      <c r="J5" s="46" t="s">
        <v>57</v>
      </c>
      <c r="K5" s="46"/>
      <c r="L5" s="46"/>
      <c r="M5" s="46"/>
      <c r="N5" s="46"/>
      <c r="O5" s="46"/>
      <c r="P5" s="45"/>
      <c r="Q5" s="45"/>
      <c r="R5" s="45"/>
      <c r="S5" s="46"/>
    </row>
    <row r="6" spans="1:20" s="19" customFormat="1" ht="15.75">
      <c r="A6" s="33" t="s">
        <v>205</v>
      </c>
      <c r="B6" s="33">
        <f>C6-D6-E6-F6-G6-H6-I6-J6-K6-L6-M6-N6-O6-P6</f>
        <v>0</v>
      </c>
      <c r="C6" s="19">
        <v>1629541</v>
      </c>
      <c r="D6" s="19">
        <v>14525</v>
      </c>
      <c r="E6" s="19">
        <v>46166</v>
      </c>
      <c r="F6" s="19">
        <v>165389</v>
      </c>
      <c r="G6" s="19">
        <v>262516</v>
      </c>
      <c r="H6" s="19">
        <v>281282</v>
      </c>
      <c r="I6" s="19">
        <v>261512</v>
      </c>
      <c r="J6" s="19">
        <v>159305</v>
      </c>
      <c r="K6" s="19">
        <v>158481</v>
      </c>
      <c r="L6" s="19">
        <v>158542</v>
      </c>
      <c r="M6" s="19">
        <v>77404</v>
      </c>
      <c r="N6" s="19">
        <v>30634</v>
      </c>
      <c r="O6" s="19">
        <v>9296</v>
      </c>
      <c r="P6" s="19">
        <v>4489</v>
      </c>
      <c r="Q6" s="19">
        <v>1557969</v>
      </c>
      <c r="R6" s="19">
        <v>70348</v>
      </c>
      <c r="S6" s="19">
        <v>487372</v>
      </c>
      <c r="T6" s="18"/>
    </row>
    <row r="7" spans="1:20" s="19" customFormat="1" ht="15.75">
      <c r="A7" s="33" t="s">
        <v>204</v>
      </c>
      <c r="B7" s="33">
        <f>C7-D7-E7-F7-G7-H7-I7-J7-K7-L7-M7-N7-O7-P7</f>
        <v>0</v>
      </c>
      <c r="C7" s="19">
        <v>1325368</v>
      </c>
      <c r="D7" s="19">
        <v>5303</v>
      </c>
      <c r="E7" s="19">
        <v>28124</v>
      </c>
      <c r="F7" s="19">
        <v>151895</v>
      </c>
      <c r="G7" s="19">
        <v>177112</v>
      </c>
      <c r="H7" s="19">
        <v>160269</v>
      </c>
      <c r="I7" s="19">
        <v>165091</v>
      </c>
      <c r="J7" s="19">
        <v>206310</v>
      </c>
      <c r="K7" s="19">
        <v>192416</v>
      </c>
      <c r="L7" s="19">
        <v>146901</v>
      </c>
      <c r="M7" s="19">
        <v>49260</v>
      </c>
      <c r="N7" s="19">
        <v>29418</v>
      </c>
      <c r="O7" s="19">
        <v>10148</v>
      </c>
      <c r="P7" s="19">
        <v>3121</v>
      </c>
      <c r="Q7" s="19">
        <v>1259905</v>
      </c>
      <c r="R7" s="19">
        <v>65037</v>
      </c>
      <c r="S7" s="19">
        <v>362008</v>
      </c>
      <c r="T7" s="18"/>
    </row>
    <row r="8" spans="1:2" s="18" customFormat="1" ht="13.5" customHeight="1">
      <c r="A8" s="18" t="s">
        <v>154</v>
      </c>
      <c r="B8" s="33"/>
    </row>
    <row r="9" spans="1:2" s="18" customFormat="1" ht="13.5" customHeight="1">
      <c r="A9" s="75" t="s">
        <v>169</v>
      </c>
      <c r="B9" s="33"/>
    </row>
    <row r="10" spans="1:2" s="18" customFormat="1" ht="28.5" customHeight="1">
      <c r="A10" s="65" t="s">
        <v>162</v>
      </c>
      <c r="B10" s="33"/>
    </row>
    <row r="11" spans="1:19" s="18" customFormat="1" ht="14.25" customHeight="1">
      <c r="A11" s="41" t="s">
        <v>205</v>
      </c>
      <c r="B11" s="33"/>
      <c r="C11" s="18">
        <f>C51+C90</f>
        <v>206551</v>
      </c>
      <c r="D11" s="50" t="s">
        <v>66</v>
      </c>
      <c r="E11" s="50" t="s">
        <v>66</v>
      </c>
      <c r="F11" s="18">
        <f aca="true" t="shared" si="0" ref="F11:S11">F51+F90</f>
        <v>13384</v>
      </c>
      <c r="G11" s="18">
        <f t="shared" si="0"/>
        <v>37787</v>
      </c>
      <c r="H11" s="18">
        <f t="shared" si="0"/>
        <v>40736</v>
      </c>
      <c r="I11" s="18">
        <f t="shared" si="0"/>
        <v>38654</v>
      </c>
      <c r="J11" s="18">
        <f t="shared" si="0"/>
        <v>26976</v>
      </c>
      <c r="K11" s="18">
        <f t="shared" si="0"/>
        <v>21171</v>
      </c>
      <c r="L11" s="18">
        <f t="shared" si="0"/>
        <v>18156</v>
      </c>
      <c r="M11" s="18">
        <f t="shared" si="0"/>
        <v>6127</v>
      </c>
      <c r="N11" s="18">
        <f t="shared" si="0"/>
        <v>2481</v>
      </c>
      <c r="O11" s="18">
        <f t="shared" si="0"/>
        <v>759</v>
      </c>
      <c r="P11" s="18">
        <f t="shared" si="0"/>
        <v>320</v>
      </c>
      <c r="Q11" s="18">
        <f t="shared" si="0"/>
        <v>200482</v>
      </c>
      <c r="R11" s="18">
        <f t="shared" si="0"/>
        <v>6069</v>
      </c>
      <c r="S11" s="18">
        <f t="shared" si="0"/>
        <v>51171</v>
      </c>
    </row>
    <row r="12" spans="1:19" s="18" customFormat="1" ht="14.25" customHeight="1">
      <c r="A12" s="41" t="s">
        <v>204</v>
      </c>
      <c r="B12" s="33"/>
      <c r="C12" s="18">
        <f>C52+C91</f>
        <v>279376</v>
      </c>
      <c r="D12" s="50" t="s">
        <v>66</v>
      </c>
      <c r="E12" s="50" t="s">
        <v>66</v>
      </c>
      <c r="F12" s="18">
        <f aca="true" t="shared" si="1" ref="F12:S12">F52+F91</f>
        <v>21912</v>
      </c>
      <c r="G12" s="18">
        <f t="shared" si="1"/>
        <v>39274</v>
      </c>
      <c r="H12" s="18">
        <f t="shared" si="1"/>
        <v>35749</v>
      </c>
      <c r="I12" s="18">
        <f t="shared" si="1"/>
        <v>38816</v>
      </c>
      <c r="J12" s="18">
        <f t="shared" si="1"/>
        <v>45020</v>
      </c>
      <c r="K12" s="18">
        <f t="shared" si="1"/>
        <v>39823</v>
      </c>
      <c r="L12" s="18">
        <f t="shared" si="1"/>
        <v>31694</v>
      </c>
      <c r="M12" s="18">
        <f t="shared" si="1"/>
        <v>13738</v>
      </c>
      <c r="N12" s="18">
        <f t="shared" si="1"/>
        <v>9120</v>
      </c>
      <c r="O12" s="18">
        <f t="shared" si="1"/>
        <v>3329</v>
      </c>
      <c r="P12" s="18">
        <f t="shared" si="1"/>
        <v>901</v>
      </c>
      <c r="Q12" s="18">
        <f t="shared" si="1"/>
        <v>258940</v>
      </c>
      <c r="R12" s="18">
        <f t="shared" si="1"/>
        <v>20436</v>
      </c>
      <c r="S12" s="18">
        <f t="shared" si="1"/>
        <v>61186</v>
      </c>
    </row>
    <row r="13" spans="1:4" s="18" customFormat="1" ht="15.75">
      <c r="A13" s="67" t="s">
        <v>155</v>
      </c>
      <c r="B13" s="33" t="e">
        <f>C11-D11-E11-F11-G11-H11-I11-J11-K11-L11-M11-N11-O11-P11</f>
        <v>#VALUE!</v>
      </c>
      <c r="D13" s="50"/>
    </row>
    <row r="14" spans="1:19" s="18" customFormat="1" ht="15.75">
      <c r="A14" s="41" t="s">
        <v>205</v>
      </c>
      <c r="B14" s="33" t="e">
        <f>C12-D12-E12-F12-G12-H12-I12-J12-K12-L12-M12-N12-O12-P12</f>
        <v>#VALUE!</v>
      </c>
      <c r="C14" s="18">
        <f>C54+C93</f>
        <v>23890</v>
      </c>
      <c r="D14" s="50" t="s">
        <v>66</v>
      </c>
      <c r="E14" s="18">
        <f aca="true" t="shared" si="2" ref="E14:S14">E54+E93</f>
        <v>208</v>
      </c>
      <c r="F14" s="18">
        <f t="shared" si="2"/>
        <v>4685</v>
      </c>
      <c r="G14" s="18">
        <f t="shared" si="2"/>
        <v>6396</v>
      </c>
      <c r="H14" s="18">
        <f t="shared" si="2"/>
        <v>4527</v>
      </c>
      <c r="I14" s="18">
        <f t="shared" si="2"/>
        <v>3360</v>
      </c>
      <c r="J14" s="18">
        <f t="shared" si="2"/>
        <v>1921</v>
      </c>
      <c r="K14" s="18">
        <f t="shared" si="2"/>
        <v>1223</v>
      </c>
      <c r="L14" s="18">
        <f t="shared" si="2"/>
        <v>867</v>
      </c>
      <c r="M14" s="18">
        <f t="shared" si="2"/>
        <v>381</v>
      </c>
      <c r="N14" s="18">
        <f t="shared" si="2"/>
        <v>175</v>
      </c>
      <c r="O14" s="18">
        <f t="shared" si="2"/>
        <v>101</v>
      </c>
      <c r="P14" s="18">
        <f t="shared" si="2"/>
        <v>46</v>
      </c>
      <c r="Q14" s="18">
        <f t="shared" si="2"/>
        <v>23377</v>
      </c>
      <c r="R14" s="18">
        <f t="shared" si="2"/>
        <v>513</v>
      </c>
      <c r="S14" s="18">
        <f t="shared" si="2"/>
        <v>11289</v>
      </c>
    </row>
    <row r="15" spans="1:19" s="18" customFormat="1" ht="13.5" customHeight="1">
      <c r="A15" s="41" t="s">
        <v>204</v>
      </c>
      <c r="B15" s="33"/>
      <c r="C15" s="18">
        <f>C55+C94</f>
        <v>40234</v>
      </c>
      <c r="D15" s="50" t="s">
        <v>66</v>
      </c>
      <c r="E15" s="18">
        <f aca="true" t="shared" si="3" ref="E15:S15">E55+E94</f>
        <v>841</v>
      </c>
      <c r="F15" s="18">
        <f t="shared" si="3"/>
        <v>10774</v>
      </c>
      <c r="G15" s="18">
        <f t="shared" si="3"/>
        <v>7840</v>
      </c>
      <c r="H15" s="18">
        <f t="shared" si="3"/>
        <v>6098</v>
      </c>
      <c r="I15" s="18">
        <f t="shared" si="3"/>
        <v>4586</v>
      </c>
      <c r="J15" s="18">
        <f t="shared" si="3"/>
        <v>4041</v>
      </c>
      <c r="K15" s="18">
        <f t="shared" si="3"/>
        <v>2833</v>
      </c>
      <c r="L15" s="18">
        <f t="shared" si="3"/>
        <v>1986</v>
      </c>
      <c r="M15" s="18">
        <f t="shared" si="3"/>
        <v>701</v>
      </c>
      <c r="N15" s="18">
        <f t="shared" si="3"/>
        <v>366</v>
      </c>
      <c r="O15" s="18">
        <f t="shared" si="3"/>
        <v>120</v>
      </c>
      <c r="P15" s="18">
        <f t="shared" si="3"/>
        <v>48</v>
      </c>
      <c r="Q15" s="18">
        <f t="shared" si="3"/>
        <v>39410</v>
      </c>
      <c r="R15" s="18">
        <f t="shared" si="3"/>
        <v>824</v>
      </c>
      <c r="S15" s="18">
        <f t="shared" si="3"/>
        <v>19455</v>
      </c>
    </row>
    <row r="16" spans="1:2" s="18" customFormat="1" ht="15.75">
      <c r="A16" s="67" t="s">
        <v>140</v>
      </c>
      <c r="B16" s="33" t="e">
        <f>C14-D14-E14-F14-G14-H14-I14-J14-K14-L14-M14-N14-O14-P14</f>
        <v>#VALUE!</v>
      </c>
    </row>
    <row r="17" spans="1:19" s="18" customFormat="1" ht="15.75">
      <c r="A17" s="41" t="s">
        <v>205</v>
      </c>
      <c r="B17" s="33" t="e">
        <f>C15-D15-E15-F15-G15-H15-I15-J15-K15-L15-M15-N15-O15-P15</f>
        <v>#VALUE!</v>
      </c>
      <c r="C17" s="18">
        <f>C57+C96</f>
        <v>407955</v>
      </c>
      <c r="D17" s="50" t="s">
        <v>66</v>
      </c>
      <c r="E17" s="18">
        <f aca="true" t="shared" si="4" ref="E17:S17">E57+E96</f>
        <v>7725</v>
      </c>
      <c r="F17" s="18">
        <f t="shared" si="4"/>
        <v>50504</v>
      </c>
      <c r="G17" s="18">
        <f t="shared" si="4"/>
        <v>77430</v>
      </c>
      <c r="H17" s="18">
        <f t="shared" si="4"/>
        <v>78464</v>
      </c>
      <c r="I17" s="18">
        <f t="shared" si="4"/>
        <v>72349</v>
      </c>
      <c r="J17" s="18">
        <f t="shared" si="4"/>
        <v>42451</v>
      </c>
      <c r="K17" s="18">
        <f t="shared" si="4"/>
        <v>33116</v>
      </c>
      <c r="L17" s="18">
        <f t="shared" si="4"/>
        <v>30301</v>
      </c>
      <c r="M17" s="18">
        <f t="shared" si="4"/>
        <v>9378</v>
      </c>
      <c r="N17" s="18">
        <f t="shared" si="4"/>
        <v>4263</v>
      </c>
      <c r="O17" s="18">
        <f t="shared" si="4"/>
        <v>1412</v>
      </c>
      <c r="P17" s="18">
        <f t="shared" si="4"/>
        <v>562</v>
      </c>
      <c r="Q17" s="18">
        <f t="shared" si="4"/>
        <v>397751</v>
      </c>
      <c r="R17" s="18">
        <f t="shared" si="4"/>
        <v>10204</v>
      </c>
      <c r="S17" s="18">
        <f t="shared" si="4"/>
        <v>135659</v>
      </c>
    </row>
    <row r="18" spans="1:19" s="18" customFormat="1" ht="13.5" customHeight="1">
      <c r="A18" s="41" t="s">
        <v>204</v>
      </c>
      <c r="B18" s="33"/>
      <c r="C18" s="18">
        <f>C58+C97</f>
        <v>470239</v>
      </c>
      <c r="D18" s="18">
        <f>D58+D97</f>
        <v>187</v>
      </c>
      <c r="E18" s="18">
        <f aca="true" t="shared" si="5" ref="E18:S18">E58+E97</f>
        <v>5814</v>
      </c>
      <c r="F18" s="18">
        <f t="shared" si="5"/>
        <v>46241</v>
      </c>
      <c r="G18" s="18">
        <f t="shared" si="5"/>
        <v>58598</v>
      </c>
      <c r="H18" s="18">
        <f t="shared" si="5"/>
        <v>62787</v>
      </c>
      <c r="I18" s="18">
        <f t="shared" si="5"/>
        <v>65156</v>
      </c>
      <c r="J18" s="18">
        <f t="shared" si="5"/>
        <v>79429</v>
      </c>
      <c r="K18" s="18">
        <f t="shared" si="5"/>
        <v>71193</v>
      </c>
      <c r="L18" s="18">
        <f t="shared" si="5"/>
        <v>53149</v>
      </c>
      <c r="M18" s="18">
        <f t="shared" si="5"/>
        <v>15824</v>
      </c>
      <c r="N18" s="18">
        <f t="shared" si="5"/>
        <v>8451</v>
      </c>
      <c r="O18" s="18">
        <f t="shared" si="5"/>
        <v>2721</v>
      </c>
      <c r="P18" s="18">
        <f t="shared" si="5"/>
        <v>689</v>
      </c>
      <c r="Q18" s="18">
        <f t="shared" si="5"/>
        <v>450034</v>
      </c>
      <c r="R18" s="18">
        <f t="shared" si="5"/>
        <v>20205</v>
      </c>
      <c r="S18" s="18">
        <f t="shared" si="5"/>
        <v>110840</v>
      </c>
    </row>
    <row r="19" spans="1:2" s="18" customFormat="1" ht="15.75">
      <c r="A19" s="67" t="s">
        <v>141</v>
      </c>
      <c r="B19" s="33" t="e">
        <f>C17-D17-E17-F17-G17-H17-I17-J17-K17-L17-M17-N17-O17-P17</f>
        <v>#VALUE!</v>
      </c>
    </row>
    <row r="20" spans="1:19" s="18" customFormat="1" ht="15.75">
      <c r="A20" s="41" t="s">
        <v>205</v>
      </c>
      <c r="B20" s="33">
        <f>C18-D18-E18-F18-G18-H18-I18-J18-K18-L18-M18-N18-O18-P18</f>
        <v>0</v>
      </c>
      <c r="C20" s="18">
        <f aca="true" t="shared" si="6" ref="C20:S20">C60+C99</f>
        <v>237331</v>
      </c>
      <c r="D20" s="18">
        <f t="shared" si="6"/>
        <v>1034</v>
      </c>
      <c r="E20" s="18">
        <f t="shared" si="6"/>
        <v>12681</v>
      </c>
      <c r="F20" s="18">
        <f t="shared" si="6"/>
        <v>31916</v>
      </c>
      <c r="G20" s="18">
        <f t="shared" si="6"/>
        <v>45508</v>
      </c>
      <c r="H20" s="18">
        <f t="shared" si="6"/>
        <v>49530</v>
      </c>
      <c r="I20" s="18">
        <f t="shared" si="6"/>
        <v>40398</v>
      </c>
      <c r="J20" s="18">
        <f t="shared" si="6"/>
        <v>21145</v>
      </c>
      <c r="K20" s="18">
        <f t="shared" si="6"/>
        <v>15964</v>
      </c>
      <c r="L20" s="18">
        <f t="shared" si="6"/>
        <v>12432</v>
      </c>
      <c r="M20" s="18">
        <f t="shared" si="6"/>
        <v>4747</v>
      </c>
      <c r="N20" s="18">
        <f t="shared" si="6"/>
        <v>1462</v>
      </c>
      <c r="O20" s="18">
        <f t="shared" si="6"/>
        <v>342</v>
      </c>
      <c r="P20" s="18">
        <f t="shared" si="6"/>
        <v>172</v>
      </c>
      <c r="Q20" s="18">
        <f t="shared" si="6"/>
        <v>234561</v>
      </c>
      <c r="R20" s="18">
        <f t="shared" si="6"/>
        <v>2774</v>
      </c>
      <c r="S20" s="18">
        <f t="shared" si="6"/>
        <v>91122</v>
      </c>
    </row>
    <row r="21" spans="1:19" s="18" customFormat="1" ht="13.5" customHeight="1">
      <c r="A21" s="41" t="s">
        <v>204</v>
      </c>
      <c r="B21" s="33"/>
      <c r="C21" s="18">
        <f aca="true" t="shared" si="7" ref="C21:S21">C61+C100</f>
        <v>188498</v>
      </c>
      <c r="D21" s="18">
        <f t="shared" si="7"/>
        <v>387</v>
      </c>
      <c r="E21" s="18">
        <f t="shared" si="7"/>
        <v>5122</v>
      </c>
      <c r="F21" s="18">
        <f t="shared" si="7"/>
        <v>23424</v>
      </c>
      <c r="G21" s="18">
        <f t="shared" si="7"/>
        <v>23699</v>
      </c>
      <c r="H21" s="18">
        <f t="shared" si="7"/>
        <v>21314</v>
      </c>
      <c r="I21" s="18">
        <f t="shared" si="7"/>
        <v>22412</v>
      </c>
      <c r="J21" s="18">
        <f t="shared" si="7"/>
        <v>30719</v>
      </c>
      <c r="K21" s="18">
        <f t="shared" si="7"/>
        <v>30188</v>
      </c>
      <c r="L21" s="18">
        <f t="shared" si="7"/>
        <v>20975</v>
      </c>
      <c r="M21" s="18">
        <f t="shared" si="7"/>
        <v>6200</v>
      </c>
      <c r="N21" s="18">
        <f t="shared" si="7"/>
        <v>2981</v>
      </c>
      <c r="O21" s="18">
        <f t="shared" si="7"/>
        <v>831</v>
      </c>
      <c r="P21" s="18">
        <f t="shared" si="7"/>
        <v>246</v>
      </c>
      <c r="Q21" s="18">
        <f t="shared" si="7"/>
        <v>182740</v>
      </c>
      <c r="R21" s="18">
        <f t="shared" si="7"/>
        <v>5753</v>
      </c>
      <c r="S21" s="18">
        <f t="shared" si="7"/>
        <v>52627</v>
      </c>
    </row>
    <row r="22" spans="1:2" s="18" customFormat="1" ht="15.75">
      <c r="A22" s="76" t="s">
        <v>170</v>
      </c>
      <c r="B22" s="33">
        <f>C20-D20-E20-F20-G20-H20-I20-J20-K20-L20-M20-N20-O20-P20</f>
        <v>0</v>
      </c>
    </row>
    <row r="23" spans="1:2" s="18" customFormat="1" ht="15.75">
      <c r="A23" s="67" t="s">
        <v>143</v>
      </c>
      <c r="B23" s="33">
        <f>C21-D21-E21-F21-G21-H21-I21-J21-K21-L21-M21-N21-O21-P21</f>
        <v>0</v>
      </c>
    </row>
    <row r="24" spans="1:19" s="18" customFormat="1" ht="13.5" customHeight="1">
      <c r="A24" s="41" t="s">
        <v>205</v>
      </c>
      <c r="B24" s="33"/>
      <c r="C24" s="18">
        <f aca="true" t="shared" si="8" ref="C24:S24">C64+C103</f>
        <v>364253</v>
      </c>
      <c r="D24" s="18">
        <f t="shared" si="8"/>
        <v>4317</v>
      </c>
      <c r="E24" s="18">
        <f t="shared" si="8"/>
        <v>18570</v>
      </c>
      <c r="F24" s="18">
        <f t="shared" si="8"/>
        <v>51722</v>
      </c>
      <c r="G24" s="18">
        <f t="shared" si="8"/>
        <v>77406</v>
      </c>
      <c r="H24" s="18">
        <f t="shared" si="8"/>
        <v>76412</v>
      </c>
      <c r="I24" s="18">
        <f t="shared" si="8"/>
        <v>60466</v>
      </c>
      <c r="J24" s="18">
        <f t="shared" si="8"/>
        <v>30452</v>
      </c>
      <c r="K24" s="18">
        <f t="shared" si="8"/>
        <v>23230</v>
      </c>
      <c r="L24" s="18">
        <f t="shared" si="8"/>
        <v>15011</v>
      </c>
      <c r="M24" s="18">
        <f t="shared" si="8"/>
        <v>3685</v>
      </c>
      <c r="N24" s="18">
        <f t="shared" si="8"/>
        <v>1893</v>
      </c>
      <c r="O24" s="18">
        <f t="shared" si="8"/>
        <v>783</v>
      </c>
      <c r="P24" s="18">
        <f t="shared" si="8"/>
        <v>306</v>
      </c>
      <c r="Q24" s="18">
        <f t="shared" si="8"/>
        <v>359615</v>
      </c>
      <c r="R24" s="18">
        <f t="shared" si="8"/>
        <v>4638</v>
      </c>
      <c r="S24" s="18">
        <f t="shared" si="8"/>
        <v>152015</v>
      </c>
    </row>
    <row r="25" spans="1:19" s="18" customFormat="1" ht="13.5" customHeight="1">
      <c r="A25" s="41" t="s">
        <v>204</v>
      </c>
      <c r="B25" s="33"/>
      <c r="C25" s="18">
        <f aca="true" t="shared" si="9" ref="C25:S25">C65+C104</f>
        <v>232731</v>
      </c>
      <c r="D25" s="18">
        <f t="shared" si="9"/>
        <v>1595</v>
      </c>
      <c r="E25" s="18">
        <f t="shared" si="9"/>
        <v>9996</v>
      </c>
      <c r="F25" s="18">
        <f t="shared" si="9"/>
        <v>31152</v>
      </c>
      <c r="G25" s="18">
        <f t="shared" si="9"/>
        <v>31128</v>
      </c>
      <c r="H25" s="18">
        <f t="shared" si="9"/>
        <v>26187</v>
      </c>
      <c r="I25" s="18">
        <f t="shared" si="9"/>
        <v>28034</v>
      </c>
      <c r="J25" s="18">
        <f t="shared" si="9"/>
        <v>38156</v>
      </c>
      <c r="K25" s="18">
        <f t="shared" si="9"/>
        <v>33959</v>
      </c>
      <c r="L25" s="18">
        <f t="shared" si="9"/>
        <v>22877</v>
      </c>
      <c r="M25" s="18">
        <f t="shared" si="9"/>
        <v>5924</v>
      </c>
      <c r="N25" s="18">
        <f t="shared" si="9"/>
        <v>2883</v>
      </c>
      <c r="O25" s="18">
        <f t="shared" si="9"/>
        <v>696</v>
      </c>
      <c r="P25" s="18">
        <f t="shared" si="9"/>
        <v>144</v>
      </c>
      <c r="Q25" s="18">
        <f t="shared" si="9"/>
        <v>226370</v>
      </c>
      <c r="R25" s="18">
        <f t="shared" si="9"/>
        <v>6361</v>
      </c>
      <c r="S25" s="18">
        <f t="shared" si="9"/>
        <v>73871</v>
      </c>
    </row>
    <row r="26" spans="1:2" s="18" customFormat="1" ht="13.5" customHeight="1">
      <c r="A26" s="67" t="s">
        <v>144</v>
      </c>
      <c r="B26" s="33"/>
    </row>
    <row r="27" spans="1:19" s="18" customFormat="1" ht="15.75">
      <c r="A27" s="41" t="s">
        <v>205</v>
      </c>
      <c r="B27" s="33">
        <f>C24-D24-E24-F24-G24-H24-I24-J24-K24-L24-M24-N24-O24-P24</f>
        <v>0</v>
      </c>
      <c r="C27" s="18">
        <f aca="true" t="shared" si="10" ref="C27:S27">C67+C106</f>
        <v>241531</v>
      </c>
      <c r="D27" s="18">
        <f t="shared" si="10"/>
        <v>8382</v>
      </c>
      <c r="E27" s="18">
        <f t="shared" si="10"/>
        <v>6526</v>
      </c>
      <c r="F27" s="18">
        <f t="shared" si="10"/>
        <v>12023</v>
      </c>
      <c r="G27" s="18">
        <f t="shared" si="10"/>
        <v>16142</v>
      </c>
      <c r="H27" s="18">
        <f t="shared" si="10"/>
        <v>27871</v>
      </c>
      <c r="I27" s="18">
        <f t="shared" si="10"/>
        <v>39688</v>
      </c>
      <c r="J27" s="18">
        <f t="shared" si="10"/>
        <v>28128</v>
      </c>
      <c r="K27" s="18">
        <f t="shared" si="10"/>
        <v>39118</v>
      </c>
      <c r="L27" s="18">
        <f t="shared" si="10"/>
        <v>38480</v>
      </c>
      <c r="M27" s="18">
        <f t="shared" si="10"/>
        <v>14951</v>
      </c>
      <c r="N27" s="18">
        <f t="shared" si="10"/>
        <v>7538</v>
      </c>
      <c r="O27" s="18">
        <f t="shared" si="10"/>
        <v>2077</v>
      </c>
      <c r="P27" s="18">
        <f t="shared" si="10"/>
        <v>607</v>
      </c>
      <c r="Q27" s="18">
        <f t="shared" si="10"/>
        <v>224324</v>
      </c>
      <c r="R27" s="18">
        <f t="shared" si="10"/>
        <v>16185</v>
      </c>
      <c r="S27" s="18">
        <f t="shared" si="10"/>
        <v>42072</v>
      </c>
    </row>
    <row r="28" spans="1:19" s="18" customFormat="1" ht="15.75">
      <c r="A28" s="41" t="s">
        <v>204</v>
      </c>
      <c r="B28" s="33">
        <f>C25-D25-E25-F25-G25-H25-I25-J25-K25-L25-M25-N25-O25-P25</f>
        <v>0</v>
      </c>
      <c r="C28" s="18">
        <f aca="true" t="shared" si="11" ref="C28:S28">C68+C107</f>
        <v>96972</v>
      </c>
      <c r="D28" s="18">
        <f t="shared" si="11"/>
        <v>2721</v>
      </c>
      <c r="E28" s="18">
        <f t="shared" si="11"/>
        <v>5602</v>
      </c>
      <c r="F28" s="18">
        <f t="shared" si="11"/>
        <v>16345</v>
      </c>
      <c r="G28" s="18">
        <f t="shared" si="11"/>
        <v>15075</v>
      </c>
      <c r="H28" s="18">
        <f t="shared" si="11"/>
        <v>7313</v>
      </c>
      <c r="I28" s="18">
        <f t="shared" si="11"/>
        <v>5407</v>
      </c>
      <c r="J28" s="18">
        <f t="shared" si="11"/>
        <v>7929</v>
      </c>
      <c r="K28" s="18">
        <f t="shared" si="11"/>
        <v>12517</v>
      </c>
      <c r="L28" s="18">
        <f t="shared" si="11"/>
        <v>13683</v>
      </c>
      <c r="M28" s="18">
        <f t="shared" si="11"/>
        <v>5081</v>
      </c>
      <c r="N28" s="18">
        <f t="shared" si="11"/>
        <v>3610</v>
      </c>
      <c r="O28" s="18">
        <f t="shared" si="11"/>
        <v>1294</v>
      </c>
      <c r="P28" s="18">
        <f t="shared" si="11"/>
        <v>395</v>
      </c>
      <c r="Q28" s="18">
        <f t="shared" si="11"/>
        <v>89492</v>
      </c>
      <c r="R28" s="18">
        <f t="shared" si="11"/>
        <v>7151</v>
      </c>
      <c r="S28" s="18">
        <f t="shared" si="11"/>
        <v>39414</v>
      </c>
    </row>
    <row r="29" spans="1:2" s="18" customFormat="1" ht="13.5" customHeight="1">
      <c r="A29" s="67" t="s">
        <v>141</v>
      </c>
      <c r="B29" s="33"/>
    </row>
    <row r="30" spans="1:19" s="18" customFormat="1" ht="15.75">
      <c r="A30" s="41" t="s">
        <v>205</v>
      </c>
      <c r="B30" s="33">
        <f>C27-D27-E27-F27-G27-H27-I27-J27-K27-L27-M27-N27-O27-P27</f>
        <v>0</v>
      </c>
      <c r="C30" s="18">
        <f aca="true" t="shared" si="12" ref="C30:S30">C70+C109</f>
        <v>127789</v>
      </c>
      <c r="D30" s="18">
        <f t="shared" si="12"/>
        <v>743</v>
      </c>
      <c r="E30" s="18">
        <f t="shared" si="12"/>
        <v>393</v>
      </c>
      <c r="F30" s="18">
        <f t="shared" si="12"/>
        <v>922</v>
      </c>
      <c r="G30" s="18">
        <f t="shared" si="12"/>
        <v>1381</v>
      </c>
      <c r="H30" s="18">
        <f t="shared" si="12"/>
        <v>3211</v>
      </c>
      <c r="I30" s="18">
        <f t="shared" si="12"/>
        <v>6013</v>
      </c>
      <c r="J30" s="18">
        <f t="shared" si="12"/>
        <v>7592</v>
      </c>
      <c r="K30" s="18">
        <f t="shared" si="12"/>
        <v>22743</v>
      </c>
      <c r="L30" s="18">
        <f t="shared" si="12"/>
        <v>38035</v>
      </c>
      <c r="M30" s="18">
        <f t="shared" si="12"/>
        <v>31701</v>
      </c>
      <c r="N30" s="18">
        <f t="shared" si="12"/>
        <v>10799</v>
      </c>
      <c r="O30" s="18">
        <f t="shared" si="12"/>
        <v>2880</v>
      </c>
      <c r="P30" s="18">
        <f t="shared" si="12"/>
        <v>1376</v>
      </c>
      <c r="Q30" s="18">
        <f t="shared" si="12"/>
        <v>103793</v>
      </c>
      <c r="R30" s="18">
        <f t="shared" si="12"/>
        <v>23805</v>
      </c>
      <c r="S30" s="18">
        <f t="shared" si="12"/>
        <v>3248</v>
      </c>
    </row>
    <row r="31" spans="1:19" s="18" customFormat="1" ht="15.75">
      <c r="A31" s="41" t="s">
        <v>204</v>
      </c>
      <c r="B31" s="33">
        <f>C28-D28-E28-F28-G28-H28-I28-J28-K28-L28-M28-N28-O28-P28</f>
        <v>0</v>
      </c>
      <c r="C31" s="18">
        <f aca="true" t="shared" si="13" ref="C31:S31">C71+C110</f>
        <v>16045</v>
      </c>
      <c r="D31" s="18">
        <f t="shared" si="13"/>
        <v>390</v>
      </c>
      <c r="E31" s="18">
        <f t="shared" si="13"/>
        <v>712</v>
      </c>
      <c r="F31" s="18">
        <f t="shared" si="13"/>
        <v>1902</v>
      </c>
      <c r="G31" s="18">
        <f t="shared" si="13"/>
        <v>1320</v>
      </c>
      <c r="H31" s="18">
        <f t="shared" si="13"/>
        <v>651</v>
      </c>
      <c r="I31" s="18">
        <f t="shared" si="13"/>
        <v>553</v>
      </c>
      <c r="J31" s="18">
        <f t="shared" si="13"/>
        <v>888</v>
      </c>
      <c r="K31" s="18">
        <f t="shared" si="13"/>
        <v>1740</v>
      </c>
      <c r="L31" s="18">
        <f t="shared" si="13"/>
        <v>2429</v>
      </c>
      <c r="M31" s="18">
        <f t="shared" si="13"/>
        <v>1735</v>
      </c>
      <c r="N31" s="18">
        <f t="shared" si="13"/>
        <v>1960</v>
      </c>
      <c r="O31" s="18">
        <f t="shared" si="13"/>
        <v>1111</v>
      </c>
      <c r="P31" s="18">
        <f t="shared" si="13"/>
        <v>654</v>
      </c>
      <c r="Q31" s="18">
        <f t="shared" si="13"/>
        <v>11810</v>
      </c>
      <c r="R31" s="18">
        <f t="shared" si="13"/>
        <v>4148</v>
      </c>
      <c r="S31" s="18">
        <f t="shared" si="13"/>
        <v>4237</v>
      </c>
    </row>
    <row r="32" spans="1:2" s="18" customFormat="1" ht="13.5" customHeight="1">
      <c r="A32" s="76" t="s">
        <v>171</v>
      </c>
      <c r="B32" s="33"/>
    </row>
    <row r="33" spans="1:2" s="18" customFormat="1" ht="15.75">
      <c r="A33" s="76" t="s">
        <v>172</v>
      </c>
      <c r="B33" s="33">
        <f>C30-D30-E30-F30-G30-H30-I30-J30-K30-L30-M30-N30-O30-P30</f>
        <v>0</v>
      </c>
    </row>
    <row r="34" spans="1:19" s="18" customFormat="1" ht="15.75">
      <c r="A34" s="41" t="s">
        <v>205</v>
      </c>
      <c r="B34" s="33">
        <f>C31-D31-E31-F31-G31-H31-I31-J31-K31-L31-M31-N31-O31-P31</f>
        <v>0</v>
      </c>
      <c r="C34" s="18">
        <f aca="true" t="shared" si="14" ref="C34:S34">C74+C113</f>
        <v>19058</v>
      </c>
      <c r="D34" s="18">
        <f t="shared" si="14"/>
        <v>49</v>
      </c>
      <c r="E34" s="18">
        <f t="shared" si="14"/>
        <v>63</v>
      </c>
      <c r="F34" s="18">
        <f t="shared" si="14"/>
        <v>144</v>
      </c>
      <c r="G34" s="18">
        <f t="shared" si="14"/>
        <v>230</v>
      </c>
      <c r="H34" s="18">
        <f t="shared" si="14"/>
        <v>279</v>
      </c>
      <c r="I34" s="18">
        <f t="shared" si="14"/>
        <v>351</v>
      </c>
      <c r="J34" s="18">
        <f t="shared" si="14"/>
        <v>499</v>
      </c>
      <c r="K34" s="18">
        <f t="shared" si="14"/>
        <v>1803</v>
      </c>
      <c r="L34" s="18">
        <f t="shared" si="14"/>
        <v>5180</v>
      </c>
      <c r="M34" s="18">
        <f t="shared" si="14"/>
        <v>6406</v>
      </c>
      <c r="N34" s="18">
        <f t="shared" si="14"/>
        <v>2016</v>
      </c>
      <c r="O34" s="18">
        <f t="shared" si="14"/>
        <v>939</v>
      </c>
      <c r="P34" s="18">
        <f t="shared" si="14"/>
        <v>1099</v>
      </c>
      <c r="Q34" s="18">
        <f t="shared" si="14"/>
        <v>12902</v>
      </c>
      <c r="R34" s="18">
        <f t="shared" si="14"/>
        <v>6141</v>
      </c>
      <c r="S34" s="18">
        <f t="shared" si="14"/>
        <v>471</v>
      </c>
    </row>
    <row r="35" spans="1:19" s="18" customFormat="1" ht="15.75">
      <c r="A35" s="41" t="s">
        <v>204</v>
      </c>
      <c r="B35" s="33"/>
      <c r="C35" s="18">
        <f aca="true" t="shared" si="15" ref="C35:S35">C75+C114</f>
        <v>632</v>
      </c>
      <c r="D35" s="18">
        <f t="shared" si="15"/>
        <v>22</v>
      </c>
      <c r="E35" s="18">
        <f t="shared" si="15"/>
        <v>33</v>
      </c>
      <c r="F35" s="18">
        <f t="shared" si="15"/>
        <v>88</v>
      </c>
      <c r="G35" s="18">
        <f t="shared" si="15"/>
        <v>80</v>
      </c>
      <c r="H35" s="18">
        <f t="shared" si="15"/>
        <v>71</v>
      </c>
      <c r="I35" s="18">
        <f t="shared" si="15"/>
        <v>54</v>
      </c>
      <c r="J35" s="18">
        <f t="shared" si="15"/>
        <v>46</v>
      </c>
      <c r="K35" s="18">
        <f t="shared" si="15"/>
        <v>54</v>
      </c>
      <c r="L35" s="18">
        <f t="shared" si="15"/>
        <v>44</v>
      </c>
      <c r="M35" s="18">
        <f t="shared" si="15"/>
        <v>20</v>
      </c>
      <c r="N35" s="18">
        <f t="shared" si="15"/>
        <v>33</v>
      </c>
      <c r="O35" s="18">
        <f t="shared" si="15"/>
        <v>44</v>
      </c>
      <c r="P35" s="18">
        <f t="shared" si="15"/>
        <v>43</v>
      </c>
      <c r="Q35" s="18">
        <f t="shared" si="15"/>
        <v>501</v>
      </c>
      <c r="R35" s="18">
        <f t="shared" si="15"/>
        <v>126</v>
      </c>
      <c r="S35" s="18">
        <f t="shared" si="15"/>
        <v>218</v>
      </c>
    </row>
    <row r="36" spans="1:2" s="18" customFormat="1" ht="13.5" customHeight="1">
      <c r="A36" s="74" t="s">
        <v>173</v>
      </c>
      <c r="B36" s="33"/>
    </row>
    <row r="37" spans="1:2" s="18" customFormat="1" ht="13.5" customHeight="1">
      <c r="A37" s="74" t="s">
        <v>174</v>
      </c>
      <c r="B37" s="33"/>
    </row>
    <row r="38" spans="1:19" s="18" customFormat="1" ht="15.75">
      <c r="A38" s="41" t="s">
        <v>205</v>
      </c>
      <c r="B38" s="33" t="e">
        <f>C38-D38-E38-F38-G38-H38-I38-J38-K38-L38-M38-N38-O38-P38</f>
        <v>#VALUE!</v>
      </c>
      <c r="C38" s="18">
        <v>1183</v>
      </c>
      <c r="D38" s="50" t="s">
        <v>66</v>
      </c>
      <c r="E38" s="50" t="s">
        <v>66</v>
      </c>
      <c r="F38" s="18">
        <v>89</v>
      </c>
      <c r="G38" s="18">
        <v>236</v>
      </c>
      <c r="H38" s="18">
        <v>252</v>
      </c>
      <c r="I38" s="18">
        <v>233</v>
      </c>
      <c r="J38" s="18">
        <v>141</v>
      </c>
      <c r="K38" s="18">
        <v>113</v>
      </c>
      <c r="L38" s="18">
        <v>80</v>
      </c>
      <c r="M38" s="18">
        <v>28</v>
      </c>
      <c r="N38" s="18">
        <v>7</v>
      </c>
      <c r="O38" s="18">
        <v>3</v>
      </c>
      <c r="P38" s="18">
        <v>1</v>
      </c>
      <c r="Q38" s="18">
        <v>1164</v>
      </c>
      <c r="R38" s="18">
        <v>19</v>
      </c>
      <c r="S38" s="18">
        <v>325</v>
      </c>
    </row>
    <row r="39" spans="1:19" s="18" customFormat="1" ht="15.75">
      <c r="A39" s="41" t="s">
        <v>204</v>
      </c>
      <c r="B39" s="33">
        <f>C39-D39-E39-F39-G39-H39-I39-J39-K39-L39-M39-N39-O39-P39</f>
        <v>0</v>
      </c>
      <c r="C39" s="18">
        <v>641</v>
      </c>
      <c r="D39" s="18">
        <v>1</v>
      </c>
      <c r="E39" s="18">
        <v>4</v>
      </c>
      <c r="F39" s="18">
        <v>57</v>
      </c>
      <c r="G39" s="18">
        <v>98</v>
      </c>
      <c r="H39" s="18">
        <v>99</v>
      </c>
      <c r="I39" s="18">
        <v>73</v>
      </c>
      <c r="J39" s="18">
        <v>82</v>
      </c>
      <c r="K39" s="18">
        <v>109</v>
      </c>
      <c r="L39" s="18">
        <v>64</v>
      </c>
      <c r="M39" s="18">
        <v>37</v>
      </c>
      <c r="N39" s="18">
        <v>14</v>
      </c>
      <c r="O39" s="18">
        <v>2</v>
      </c>
      <c r="P39" s="18">
        <v>1</v>
      </c>
      <c r="Q39" s="18">
        <v>608</v>
      </c>
      <c r="R39" s="18">
        <v>33</v>
      </c>
      <c r="S39" s="18">
        <v>160</v>
      </c>
    </row>
    <row r="40" spans="1:2" s="18" customFormat="1" ht="15.75">
      <c r="A40" s="41"/>
      <c r="B40" s="33"/>
    </row>
    <row r="41" spans="1:2" s="18" customFormat="1" ht="15.75">
      <c r="A41" s="41"/>
      <c r="B41" s="33"/>
    </row>
    <row r="42" spans="1:19" s="18" customFormat="1" ht="15.75">
      <c r="A42" s="41"/>
      <c r="B42" s="33"/>
      <c r="R42" s="132" t="s">
        <v>168</v>
      </c>
      <c r="S42" s="132"/>
    </row>
    <row r="43" spans="1:19" s="18" customFormat="1" ht="34.5" customHeight="1">
      <c r="A43" s="122"/>
      <c r="B43" s="60"/>
      <c r="C43" s="130" t="s">
        <v>332</v>
      </c>
      <c r="D43" s="138" t="s">
        <v>62</v>
      </c>
      <c r="E43" s="139"/>
      <c r="F43" s="139"/>
      <c r="G43" s="139"/>
      <c r="H43" s="139"/>
      <c r="I43" s="139"/>
      <c r="J43" s="135" t="s">
        <v>63</v>
      </c>
      <c r="K43" s="135"/>
      <c r="L43" s="135"/>
      <c r="M43" s="135"/>
      <c r="N43" s="135"/>
      <c r="O43" s="135"/>
      <c r="P43" s="136"/>
      <c r="Q43" s="133" t="s">
        <v>188</v>
      </c>
      <c r="R43" s="134"/>
      <c r="S43" s="134"/>
    </row>
    <row r="44" spans="1:19" s="18" customFormat="1" ht="91.5" customHeight="1">
      <c r="A44" s="124"/>
      <c r="B44" s="22"/>
      <c r="C44" s="131"/>
      <c r="D44" s="35" t="s">
        <v>42</v>
      </c>
      <c r="E44" s="51" t="s">
        <v>43</v>
      </c>
      <c r="F44" s="35" t="s">
        <v>44</v>
      </c>
      <c r="G44" s="51" t="s">
        <v>45</v>
      </c>
      <c r="H44" s="35" t="s">
        <v>46</v>
      </c>
      <c r="I44" s="51" t="s">
        <v>47</v>
      </c>
      <c r="J44" s="43" t="s">
        <v>48</v>
      </c>
      <c r="K44" s="51" t="s">
        <v>49</v>
      </c>
      <c r="L44" s="51" t="s">
        <v>58</v>
      </c>
      <c r="M44" s="35" t="s">
        <v>59</v>
      </c>
      <c r="N44" s="51" t="s">
        <v>60</v>
      </c>
      <c r="O44" s="51" t="s">
        <v>61</v>
      </c>
      <c r="P44" s="34" t="s">
        <v>50</v>
      </c>
      <c r="Q44" s="44" t="s">
        <v>51</v>
      </c>
      <c r="R44" s="44" t="s">
        <v>52</v>
      </c>
      <c r="S44" s="34" t="s">
        <v>315</v>
      </c>
    </row>
    <row r="45" spans="3:10" s="19" customFormat="1" ht="15.75">
      <c r="C45" s="129" t="s">
        <v>54</v>
      </c>
      <c r="D45" s="129"/>
      <c r="E45" s="129"/>
      <c r="F45" s="129"/>
      <c r="G45" s="129"/>
      <c r="H45" s="129"/>
      <c r="I45" s="129"/>
      <c r="J45" s="19" t="s">
        <v>57</v>
      </c>
    </row>
    <row r="46" spans="1:19" s="19" customFormat="1" ht="15.75">
      <c r="A46" s="33" t="s">
        <v>205</v>
      </c>
      <c r="B46" s="33">
        <f>C46-F46-G46-H46-I46-J46-K46-L46-M46-N46-O46-P46-E46-D46</f>
        <v>0</v>
      </c>
      <c r="C46" s="19">
        <v>1220608</v>
      </c>
      <c r="D46" s="19">
        <v>9471</v>
      </c>
      <c r="E46" s="19">
        <v>31607</v>
      </c>
      <c r="F46" s="19">
        <v>122620</v>
      </c>
      <c r="G46" s="19">
        <v>197080</v>
      </c>
      <c r="H46" s="19">
        <v>210423</v>
      </c>
      <c r="I46" s="19">
        <v>199538</v>
      </c>
      <c r="J46" s="19">
        <v>125138</v>
      </c>
      <c r="K46" s="19">
        <v>120785</v>
      </c>
      <c r="L46" s="19">
        <v>115800</v>
      </c>
      <c r="M46" s="19">
        <v>53025</v>
      </c>
      <c r="N46" s="19">
        <v>23860</v>
      </c>
      <c r="O46" s="19">
        <v>7554</v>
      </c>
      <c r="P46" s="19">
        <v>3707</v>
      </c>
      <c r="Q46" s="19">
        <v>1164319</v>
      </c>
      <c r="R46" s="19">
        <v>55597</v>
      </c>
      <c r="S46" s="19">
        <v>360086</v>
      </c>
    </row>
    <row r="47" spans="1:19" s="19" customFormat="1" ht="15.75">
      <c r="A47" s="33" t="s">
        <v>204</v>
      </c>
      <c r="B47" s="33">
        <f>C47-F47-G47-H47-I47-J47-K47-L47-M47-N47-O47-P47-E47-D47</f>
        <v>0</v>
      </c>
      <c r="C47" s="19">
        <v>1066245</v>
      </c>
      <c r="D47" s="19">
        <v>3419</v>
      </c>
      <c r="E47" s="19">
        <v>23005</v>
      </c>
      <c r="F47" s="19">
        <v>124995</v>
      </c>
      <c r="G47" s="19">
        <v>147030</v>
      </c>
      <c r="H47" s="19">
        <v>131616</v>
      </c>
      <c r="I47" s="19">
        <v>130975</v>
      </c>
      <c r="J47" s="19">
        <v>160816</v>
      </c>
      <c r="K47" s="19">
        <v>149219</v>
      </c>
      <c r="L47" s="19">
        <v>116541</v>
      </c>
      <c r="M47" s="19">
        <v>40707</v>
      </c>
      <c r="N47" s="19">
        <v>26055</v>
      </c>
      <c r="O47" s="19">
        <v>9126</v>
      </c>
      <c r="P47" s="19">
        <v>2741</v>
      </c>
      <c r="Q47" s="19">
        <v>1008781</v>
      </c>
      <c r="R47" s="19">
        <v>57224</v>
      </c>
      <c r="S47" s="19">
        <v>298209</v>
      </c>
    </row>
    <row r="48" spans="1:2" s="18" customFormat="1" ht="15.75">
      <c r="A48" s="18" t="s">
        <v>154</v>
      </c>
      <c r="B48" s="33"/>
    </row>
    <row r="49" spans="1:2" s="18" customFormat="1" ht="31.5">
      <c r="A49" s="75" t="s">
        <v>169</v>
      </c>
      <c r="B49" s="33"/>
    </row>
    <row r="50" spans="1:2" s="18" customFormat="1" ht="31.5">
      <c r="A50" s="65" t="s">
        <v>162</v>
      </c>
      <c r="B50" s="33"/>
    </row>
    <row r="51" spans="1:19" s="18" customFormat="1" ht="15.75">
      <c r="A51" s="41" t="s">
        <v>205</v>
      </c>
      <c r="B51" s="33"/>
      <c r="C51" s="18">
        <v>181609</v>
      </c>
      <c r="D51" s="50" t="s">
        <v>66</v>
      </c>
      <c r="E51" s="50" t="s">
        <v>66</v>
      </c>
      <c r="F51" s="18">
        <v>11423</v>
      </c>
      <c r="G51" s="18">
        <v>33121</v>
      </c>
      <c r="H51" s="18">
        <v>35404</v>
      </c>
      <c r="I51" s="18">
        <v>33730</v>
      </c>
      <c r="J51" s="18">
        <v>23768</v>
      </c>
      <c r="K51" s="18">
        <v>19019</v>
      </c>
      <c r="L51" s="18">
        <v>16379</v>
      </c>
      <c r="M51" s="18">
        <v>5481</v>
      </c>
      <c r="N51" s="18">
        <v>2274</v>
      </c>
      <c r="O51" s="18">
        <v>702</v>
      </c>
      <c r="P51" s="18">
        <v>308</v>
      </c>
      <c r="Q51" s="18">
        <v>176073</v>
      </c>
      <c r="R51" s="18">
        <v>5536</v>
      </c>
      <c r="S51" s="18">
        <v>44544</v>
      </c>
    </row>
    <row r="52" spans="1:19" s="18" customFormat="1" ht="15.75">
      <c r="A52" s="41" t="s">
        <v>204</v>
      </c>
      <c r="B52" s="33"/>
      <c r="C52" s="18">
        <v>253084</v>
      </c>
      <c r="D52" s="50" t="s">
        <v>66</v>
      </c>
      <c r="E52" s="50" t="s">
        <v>66</v>
      </c>
      <c r="F52" s="18">
        <v>20538</v>
      </c>
      <c r="G52" s="18">
        <v>37035</v>
      </c>
      <c r="H52" s="18">
        <v>32979</v>
      </c>
      <c r="I52" s="18">
        <v>34851</v>
      </c>
      <c r="J52" s="18">
        <v>40177</v>
      </c>
      <c r="K52" s="18">
        <v>35122</v>
      </c>
      <c r="L52" s="18">
        <v>27862</v>
      </c>
      <c r="M52" s="18">
        <v>12182</v>
      </c>
      <c r="N52" s="18">
        <v>8398</v>
      </c>
      <c r="O52" s="18">
        <v>3095</v>
      </c>
      <c r="P52" s="18">
        <v>845</v>
      </c>
      <c r="Q52" s="18">
        <v>234531</v>
      </c>
      <c r="R52" s="18">
        <v>18553</v>
      </c>
      <c r="S52" s="18">
        <v>57573</v>
      </c>
    </row>
    <row r="53" spans="1:4" s="18" customFormat="1" ht="15.75">
      <c r="A53" s="67" t="s">
        <v>155</v>
      </c>
      <c r="B53" s="33">
        <f>C51-F51-G51-H51-I51-J51-K51-L51-M51-N51-O51-P51</f>
        <v>0</v>
      </c>
      <c r="D53" s="50"/>
    </row>
    <row r="54" spans="1:19" s="18" customFormat="1" ht="15.75">
      <c r="A54" s="41" t="s">
        <v>205</v>
      </c>
      <c r="B54" s="33">
        <f>C52-F52-G52-H52-I52-J52-K52-L52-M52-N52-O52-P52</f>
        <v>0</v>
      </c>
      <c r="C54" s="18">
        <v>20390</v>
      </c>
      <c r="D54" s="50" t="s">
        <v>66</v>
      </c>
      <c r="E54" s="18">
        <v>178</v>
      </c>
      <c r="F54" s="18">
        <v>4159</v>
      </c>
      <c r="G54" s="18">
        <v>5521</v>
      </c>
      <c r="H54" s="18">
        <v>3776</v>
      </c>
      <c r="I54" s="18">
        <v>2800</v>
      </c>
      <c r="J54" s="18">
        <v>1636</v>
      </c>
      <c r="K54" s="18">
        <v>1058</v>
      </c>
      <c r="L54" s="18">
        <v>732</v>
      </c>
      <c r="M54" s="18">
        <v>276</v>
      </c>
      <c r="N54" s="18">
        <v>136</v>
      </c>
      <c r="O54" s="18">
        <v>81</v>
      </c>
      <c r="P54" s="18">
        <v>37</v>
      </c>
      <c r="Q54" s="18">
        <v>20009</v>
      </c>
      <c r="R54" s="18">
        <v>381</v>
      </c>
      <c r="S54" s="18">
        <v>9858</v>
      </c>
    </row>
    <row r="55" spans="1:19" s="18" customFormat="1" ht="15.75">
      <c r="A55" s="41" t="s">
        <v>204</v>
      </c>
      <c r="B55" s="33"/>
      <c r="C55" s="18">
        <v>36601</v>
      </c>
      <c r="D55" s="50" t="s">
        <v>66</v>
      </c>
      <c r="E55" s="18">
        <v>809</v>
      </c>
      <c r="F55" s="18">
        <v>10189</v>
      </c>
      <c r="G55" s="18">
        <v>7249</v>
      </c>
      <c r="H55" s="18">
        <v>5528</v>
      </c>
      <c r="I55" s="18">
        <v>4078</v>
      </c>
      <c r="J55" s="18">
        <v>3548</v>
      </c>
      <c r="K55" s="18">
        <v>2439</v>
      </c>
      <c r="L55" s="18">
        <v>1685</v>
      </c>
      <c r="M55" s="18">
        <v>606</v>
      </c>
      <c r="N55" s="18">
        <v>323</v>
      </c>
      <c r="O55" s="18">
        <v>106</v>
      </c>
      <c r="P55" s="18">
        <v>41</v>
      </c>
      <c r="Q55" s="18">
        <v>35884</v>
      </c>
      <c r="R55" s="18">
        <v>717</v>
      </c>
      <c r="S55" s="18">
        <v>18247</v>
      </c>
    </row>
    <row r="56" spans="1:4" s="18" customFormat="1" ht="15.75">
      <c r="A56" s="67" t="s">
        <v>140</v>
      </c>
      <c r="B56" s="33">
        <f>C54-F54-G54-H54-I54-J54-K54-L54-M54-N54-O54-P54-E54</f>
        <v>0</v>
      </c>
      <c r="D56" s="50"/>
    </row>
    <row r="57" spans="1:19" s="18" customFormat="1" ht="15.75">
      <c r="A57" s="41" t="s">
        <v>205</v>
      </c>
      <c r="B57" s="33" t="e">
        <f>C55-F55-G55-H55-I55-J55-K55-L55-M55-N55-O55-P55-E55-D55</f>
        <v>#VALUE!</v>
      </c>
      <c r="C57" s="18">
        <v>330867</v>
      </c>
      <c r="D57" s="50" t="s">
        <v>66</v>
      </c>
      <c r="E57" s="18">
        <v>5941</v>
      </c>
      <c r="F57" s="18">
        <v>40260</v>
      </c>
      <c r="G57" s="18">
        <v>61126</v>
      </c>
      <c r="H57" s="18">
        <v>62433</v>
      </c>
      <c r="I57" s="18">
        <v>58563</v>
      </c>
      <c r="J57" s="18">
        <v>35371</v>
      </c>
      <c r="K57" s="18">
        <v>28335</v>
      </c>
      <c r="L57" s="18">
        <v>25558</v>
      </c>
      <c r="M57" s="18">
        <v>7824</v>
      </c>
      <c r="N57" s="18">
        <v>3718</v>
      </c>
      <c r="O57" s="18">
        <v>1237</v>
      </c>
      <c r="P57" s="18">
        <v>501</v>
      </c>
      <c r="Q57" s="18">
        <v>322022</v>
      </c>
      <c r="R57" s="18">
        <v>8845</v>
      </c>
      <c r="S57" s="18">
        <v>107327</v>
      </c>
    </row>
    <row r="58" spans="1:19" s="18" customFormat="1" ht="15.75">
      <c r="A58" s="41" t="s">
        <v>204</v>
      </c>
      <c r="B58" s="33"/>
      <c r="C58" s="18">
        <v>392762</v>
      </c>
      <c r="D58" s="14">
        <v>144</v>
      </c>
      <c r="E58" s="18">
        <v>5104</v>
      </c>
      <c r="F58" s="18">
        <v>40236</v>
      </c>
      <c r="G58" s="18">
        <v>50902</v>
      </c>
      <c r="H58" s="18">
        <v>53390</v>
      </c>
      <c r="I58" s="18">
        <v>53434</v>
      </c>
      <c r="J58" s="18">
        <v>64170</v>
      </c>
      <c r="K58" s="18">
        <v>57526</v>
      </c>
      <c r="L58" s="18">
        <v>43715</v>
      </c>
      <c r="M58" s="18">
        <v>13509</v>
      </c>
      <c r="N58" s="18">
        <v>7568</v>
      </c>
      <c r="O58" s="18">
        <v>2437</v>
      </c>
      <c r="P58" s="18">
        <v>627</v>
      </c>
      <c r="Q58" s="18">
        <v>374910</v>
      </c>
      <c r="R58" s="18">
        <v>17852</v>
      </c>
      <c r="S58" s="18">
        <v>96386</v>
      </c>
    </row>
    <row r="59" spans="1:2" s="18" customFormat="1" ht="15.75">
      <c r="A59" s="67" t="s">
        <v>141</v>
      </c>
      <c r="B59" s="33" t="e">
        <f>C57-F57-G57-H57-I57-J57-K57-L57-M57-N57-O57-P57-E57-D57</f>
        <v>#VALUE!</v>
      </c>
    </row>
    <row r="60" spans="1:19" s="18" customFormat="1" ht="15.75">
      <c r="A60" s="41" t="s">
        <v>205</v>
      </c>
      <c r="B60" s="33">
        <f>C58-F58-G58-H58-I58-J58-K58-L58-M58-N58-O58-P58-E58-D58</f>
        <v>0</v>
      </c>
      <c r="C60" s="18">
        <v>168298</v>
      </c>
      <c r="D60" s="18">
        <v>771</v>
      </c>
      <c r="E60" s="18">
        <v>9205</v>
      </c>
      <c r="F60" s="18">
        <v>23305</v>
      </c>
      <c r="G60" s="18">
        <v>32006</v>
      </c>
      <c r="H60" s="18">
        <v>33930</v>
      </c>
      <c r="I60" s="18">
        <v>28110</v>
      </c>
      <c r="J60" s="18">
        <v>15266</v>
      </c>
      <c r="K60" s="18">
        <v>11741</v>
      </c>
      <c r="L60" s="18">
        <v>8968</v>
      </c>
      <c r="M60" s="18">
        <v>3403</v>
      </c>
      <c r="N60" s="18">
        <v>1183</v>
      </c>
      <c r="O60" s="18">
        <v>275</v>
      </c>
      <c r="P60" s="18">
        <v>135</v>
      </c>
      <c r="Q60" s="18">
        <v>166036</v>
      </c>
      <c r="R60" s="18">
        <v>2270</v>
      </c>
      <c r="S60" s="18">
        <v>65274</v>
      </c>
    </row>
    <row r="61" spans="1:19" s="18" customFormat="1" ht="15.75">
      <c r="A61" s="41" t="s">
        <v>204</v>
      </c>
      <c r="B61" s="33"/>
      <c r="C61" s="18">
        <v>133581</v>
      </c>
      <c r="D61" s="14">
        <v>246</v>
      </c>
      <c r="E61" s="18">
        <v>4135</v>
      </c>
      <c r="F61" s="18">
        <v>17907</v>
      </c>
      <c r="G61" s="18">
        <v>17410</v>
      </c>
      <c r="H61" s="18">
        <v>15433</v>
      </c>
      <c r="I61" s="18">
        <v>15342</v>
      </c>
      <c r="J61" s="18">
        <v>20335</v>
      </c>
      <c r="K61" s="18">
        <v>20245</v>
      </c>
      <c r="L61" s="18">
        <v>14492</v>
      </c>
      <c r="M61" s="18">
        <v>4563</v>
      </c>
      <c r="N61" s="18">
        <v>2525</v>
      </c>
      <c r="O61" s="18">
        <v>739</v>
      </c>
      <c r="P61" s="18">
        <v>209</v>
      </c>
      <c r="Q61" s="18">
        <v>128657</v>
      </c>
      <c r="R61" s="18">
        <v>4921</v>
      </c>
      <c r="S61" s="18">
        <v>39695</v>
      </c>
    </row>
    <row r="62" spans="1:2" s="18" customFormat="1" ht="15.75">
      <c r="A62" s="76" t="s">
        <v>170</v>
      </c>
      <c r="B62" s="33">
        <f>C60-F60-G60-H60-I60-J60-K60-L60-M60-N60-O60-P60-E60-D60</f>
        <v>0</v>
      </c>
    </row>
    <row r="63" spans="1:2" s="18" customFormat="1" ht="15.75">
      <c r="A63" s="67" t="s">
        <v>143</v>
      </c>
      <c r="B63" s="33">
        <f>C61-F61-G61-H61-I61-J61-K61-L61-M61-N61-O61-P61-E61-D61</f>
        <v>0</v>
      </c>
    </row>
    <row r="64" spans="1:19" s="18" customFormat="1" ht="15.75">
      <c r="A64" s="41" t="s">
        <v>205</v>
      </c>
      <c r="B64" s="33"/>
      <c r="C64" s="18">
        <v>275687</v>
      </c>
      <c r="D64" s="18">
        <v>3182</v>
      </c>
      <c r="E64" s="18">
        <v>12306</v>
      </c>
      <c r="F64" s="18">
        <v>36527</v>
      </c>
      <c r="G64" s="18">
        <v>55818</v>
      </c>
      <c r="H64" s="18">
        <v>56943</v>
      </c>
      <c r="I64" s="18">
        <v>47660</v>
      </c>
      <c r="J64" s="18">
        <v>25309</v>
      </c>
      <c r="K64" s="18">
        <v>19595</v>
      </c>
      <c r="L64" s="18">
        <v>12677</v>
      </c>
      <c r="M64" s="18">
        <v>3080</v>
      </c>
      <c r="N64" s="18">
        <v>1637</v>
      </c>
      <c r="O64" s="18">
        <v>693</v>
      </c>
      <c r="P64" s="18">
        <v>260</v>
      </c>
      <c r="Q64" s="18">
        <v>271628</v>
      </c>
      <c r="R64" s="18">
        <v>4059</v>
      </c>
      <c r="S64" s="18">
        <v>107833</v>
      </c>
    </row>
    <row r="65" spans="1:19" s="18" customFormat="1" ht="15.75">
      <c r="A65" s="41" t="s">
        <v>204</v>
      </c>
      <c r="B65" s="33"/>
      <c r="C65" s="18">
        <v>179646</v>
      </c>
      <c r="D65" s="14">
        <v>1316</v>
      </c>
      <c r="E65" s="18">
        <v>8684</v>
      </c>
      <c r="F65" s="18">
        <v>25020</v>
      </c>
      <c r="G65" s="18">
        <v>24319</v>
      </c>
      <c r="H65" s="18">
        <v>19579</v>
      </c>
      <c r="I65" s="18">
        <v>20049</v>
      </c>
      <c r="J65" s="18">
        <v>27959</v>
      </c>
      <c r="K65" s="18">
        <v>25713</v>
      </c>
      <c r="L65" s="18">
        <v>18454</v>
      </c>
      <c r="M65" s="18">
        <v>5131</v>
      </c>
      <c r="N65" s="18">
        <v>2645</v>
      </c>
      <c r="O65" s="18">
        <v>643</v>
      </c>
      <c r="P65" s="18">
        <v>134</v>
      </c>
      <c r="Q65" s="18">
        <v>173867</v>
      </c>
      <c r="R65" s="18">
        <v>5779</v>
      </c>
      <c r="S65" s="18">
        <v>59339</v>
      </c>
    </row>
    <row r="66" spans="1:2" s="18" customFormat="1" ht="15.75">
      <c r="A66" s="67" t="s">
        <v>144</v>
      </c>
      <c r="B66" s="33"/>
    </row>
    <row r="67" spans="1:19" s="18" customFormat="1" ht="15.75">
      <c r="A67" s="41" t="s">
        <v>205</v>
      </c>
      <c r="B67" s="33">
        <f>C64-F64-G64-H64-I64-J64-K64-L64-M64-N64-O64-P64-E64-D64</f>
        <v>0</v>
      </c>
      <c r="C67" s="18">
        <v>161490</v>
      </c>
      <c r="D67" s="18">
        <v>5145</v>
      </c>
      <c r="E67" s="18">
        <v>3807</v>
      </c>
      <c r="F67" s="18">
        <v>6401</v>
      </c>
      <c r="G67" s="18">
        <v>8576</v>
      </c>
      <c r="H67" s="18">
        <v>16228</v>
      </c>
      <c r="I67" s="18">
        <v>25503</v>
      </c>
      <c r="J67" s="18">
        <v>19639</v>
      </c>
      <c r="K67" s="18">
        <v>28200</v>
      </c>
      <c r="L67" s="18">
        <v>28099</v>
      </c>
      <c r="M67" s="18">
        <v>11424</v>
      </c>
      <c r="N67" s="18">
        <v>6147</v>
      </c>
      <c r="O67" s="18">
        <v>1776</v>
      </c>
      <c r="P67" s="18">
        <v>545</v>
      </c>
      <c r="Q67" s="18">
        <v>147404</v>
      </c>
      <c r="R67" s="18">
        <v>13475</v>
      </c>
      <c r="S67" s="18">
        <v>23339</v>
      </c>
    </row>
    <row r="68" spans="1:19" s="18" customFormat="1" ht="15.75">
      <c r="A68" s="41" t="s">
        <v>204</v>
      </c>
      <c r="B68" s="33">
        <f>C65-F65-G65-H65-I65-J65-K65-L65-M65-N65-O65-P65-E65-D65</f>
        <v>0</v>
      </c>
      <c r="C68" s="18">
        <v>60712</v>
      </c>
      <c r="D68" s="14">
        <v>1569</v>
      </c>
      <c r="E68" s="18">
        <v>3909</v>
      </c>
      <c r="F68" s="18">
        <v>10142</v>
      </c>
      <c r="G68" s="18">
        <v>9318</v>
      </c>
      <c r="H68" s="18">
        <v>4192</v>
      </c>
      <c r="I68" s="18">
        <v>2823</v>
      </c>
      <c r="J68" s="18">
        <v>4112</v>
      </c>
      <c r="K68" s="18">
        <v>7234</v>
      </c>
      <c r="L68" s="18">
        <v>9056</v>
      </c>
      <c r="M68" s="18">
        <v>3747</v>
      </c>
      <c r="N68" s="18">
        <v>3099</v>
      </c>
      <c r="O68" s="18">
        <v>1168</v>
      </c>
      <c r="P68" s="18">
        <v>343</v>
      </c>
      <c r="Q68" s="18">
        <v>54383</v>
      </c>
      <c r="R68" s="18">
        <v>6127</v>
      </c>
      <c r="S68" s="18">
        <v>24736</v>
      </c>
    </row>
    <row r="69" spans="1:2" s="18" customFormat="1" ht="15.75">
      <c r="A69" s="67" t="s">
        <v>141</v>
      </c>
      <c r="B69" s="33"/>
    </row>
    <row r="70" spans="1:19" s="18" customFormat="1" ht="15.75">
      <c r="A70" s="41" t="s">
        <v>205</v>
      </c>
      <c r="B70" s="33">
        <f>C67-F67-G67-H67-I67-J67-K67-L67-M67-N67-O67-P67-E67-D67</f>
        <v>0</v>
      </c>
      <c r="C70" s="18">
        <v>71452</v>
      </c>
      <c r="D70" s="18">
        <v>355</v>
      </c>
      <c r="E70" s="18">
        <v>154</v>
      </c>
      <c r="F70" s="18">
        <v>404</v>
      </c>
      <c r="G70" s="18">
        <v>587</v>
      </c>
      <c r="H70" s="18">
        <v>1364</v>
      </c>
      <c r="I70" s="18">
        <v>2802</v>
      </c>
      <c r="J70" s="18">
        <v>3792</v>
      </c>
      <c r="K70" s="18">
        <v>11937</v>
      </c>
      <c r="L70" s="18">
        <v>20986</v>
      </c>
      <c r="M70" s="18">
        <v>18397</v>
      </c>
      <c r="N70" s="18">
        <v>7460</v>
      </c>
      <c r="O70" s="18">
        <v>2124</v>
      </c>
      <c r="P70" s="18">
        <v>1090</v>
      </c>
      <c r="Q70" s="18">
        <v>54461</v>
      </c>
      <c r="R70" s="18">
        <v>16910</v>
      </c>
      <c r="S70" s="18">
        <v>1419</v>
      </c>
    </row>
    <row r="71" spans="1:19" s="18" customFormat="1" ht="15.75">
      <c r="A71" s="41" t="s">
        <v>204</v>
      </c>
      <c r="B71" s="33">
        <f>C68-F68-G68-H68-I68-J68-K68-L68-M68-N68-O68-P68-E68-D68</f>
        <v>0</v>
      </c>
      <c r="C71" s="18">
        <v>8867</v>
      </c>
      <c r="D71" s="14">
        <v>134</v>
      </c>
      <c r="E71" s="18">
        <v>348</v>
      </c>
      <c r="F71" s="18">
        <v>859</v>
      </c>
      <c r="G71" s="18">
        <v>652</v>
      </c>
      <c r="H71" s="18">
        <v>373</v>
      </c>
      <c r="I71" s="18">
        <v>284</v>
      </c>
      <c r="J71" s="18">
        <v>413</v>
      </c>
      <c r="K71" s="18">
        <v>804</v>
      </c>
      <c r="L71" s="18">
        <v>1193</v>
      </c>
      <c r="M71" s="18">
        <v>924</v>
      </c>
      <c r="N71" s="18">
        <v>1461</v>
      </c>
      <c r="O71" s="18">
        <v>909</v>
      </c>
      <c r="P71" s="18">
        <v>513</v>
      </c>
      <c r="Q71" s="18">
        <v>5673</v>
      </c>
      <c r="R71" s="18">
        <v>3161</v>
      </c>
      <c r="S71" s="18">
        <v>1960</v>
      </c>
    </row>
    <row r="72" spans="1:2" s="18" customFormat="1" ht="15.75">
      <c r="A72" s="76" t="s">
        <v>171</v>
      </c>
      <c r="B72" s="33"/>
    </row>
    <row r="73" spans="1:2" s="18" customFormat="1" ht="15.75">
      <c r="A73" s="76" t="s">
        <v>172</v>
      </c>
      <c r="B73" s="33">
        <f>C70-F70-G70-H70-I70-J70-K70-L70-M70-N70-O70-P70-E70-D70</f>
        <v>0</v>
      </c>
    </row>
    <row r="74" spans="1:19" s="18" customFormat="1" ht="15.75">
      <c r="A74" s="41" t="s">
        <v>205</v>
      </c>
      <c r="B74" s="33">
        <f>C71-F71-G71-H71-I71-J71-K71-L71-M71-N71-O71-P71-E71-D71</f>
        <v>0</v>
      </c>
      <c r="C74" s="18">
        <v>9632</v>
      </c>
      <c r="D74" s="18">
        <v>18</v>
      </c>
      <c r="E74" s="18">
        <v>16</v>
      </c>
      <c r="F74" s="18">
        <v>52</v>
      </c>
      <c r="G74" s="18">
        <v>89</v>
      </c>
      <c r="H74" s="18">
        <v>93</v>
      </c>
      <c r="I74" s="18">
        <v>137</v>
      </c>
      <c r="J74" s="18">
        <v>216</v>
      </c>
      <c r="K74" s="18">
        <v>787</v>
      </c>
      <c r="L74" s="18">
        <v>2321</v>
      </c>
      <c r="M74" s="18">
        <v>3112</v>
      </c>
      <c r="N74" s="18">
        <v>1298</v>
      </c>
      <c r="O74" s="18">
        <v>663</v>
      </c>
      <c r="P74" s="18">
        <v>830</v>
      </c>
      <c r="Q74" s="18">
        <v>5522</v>
      </c>
      <c r="R74" s="18">
        <v>4102</v>
      </c>
      <c r="S74" s="18">
        <v>167</v>
      </c>
    </row>
    <row r="75" spans="1:19" s="18" customFormat="1" ht="15.75">
      <c r="A75" s="41" t="s">
        <v>204</v>
      </c>
      <c r="B75" s="33"/>
      <c r="C75" s="18">
        <v>351</v>
      </c>
      <c r="D75" s="14">
        <v>9</v>
      </c>
      <c r="E75" s="18">
        <v>12</v>
      </c>
      <c r="F75" s="18">
        <v>47</v>
      </c>
      <c r="G75" s="18">
        <v>47</v>
      </c>
      <c r="H75" s="18">
        <v>43</v>
      </c>
      <c r="I75" s="18">
        <v>41</v>
      </c>
      <c r="J75" s="18">
        <v>20</v>
      </c>
      <c r="K75" s="18">
        <v>27</v>
      </c>
      <c r="L75" s="18">
        <v>20</v>
      </c>
      <c r="M75" s="18">
        <v>8</v>
      </c>
      <c r="N75" s="18">
        <v>22</v>
      </c>
      <c r="O75" s="18">
        <v>27</v>
      </c>
      <c r="P75" s="18">
        <v>28</v>
      </c>
      <c r="Q75" s="18">
        <v>268</v>
      </c>
      <c r="R75" s="18">
        <v>81</v>
      </c>
      <c r="S75" s="18">
        <v>113</v>
      </c>
    </row>
    <row r="76" spans="1:2" s="18" customFormat="1" ht="15.75">
      <c r="A76" s="74" t="s">
        <v>173</v>
      </c>
      <c r="B76" s="33"/>
    </row>
    <row r="77" spans="1:2" s="18" customFormat="1" ht="15.75">
      <c r="A77" s="74" t="s">
        <v>174</v>
      </c>
      <c r="B77" s="33"/>
    </row>
    <row r="78" spans="1:19" s="18" customFormat="1" ht="15.75">
      <c r="A78" s="41" t="s">
        <v>205</v>
      </c>
      <c r="B78" s="33" t="e">
        <f>C78-F78-G78-H78-I78-J78-K78-L78-M78-N78-O78-P78-E78-D78</f>
        <v>#VALUE!</v>
      </c>
      <c r="C78" s="18">
        <v>1183</v>
      </c>
      <c r="D78" s="50" t="s">
        <v>66</v>
      </c>
      <c r="E78" s="50" t="s">
        <v>66</v>
      </c>
      <c r="F78" s="18">
        <v>89</v>
      </c>
      <c r="G78" s="18">
        <v>236</v>
      </c>
      <c r="H78" s="18">
        <v>252</v>
      </c>
      <c r="I78" s="18">
        <v>233</v>
      </c>
      <c r="J78" s="18">
        <v>141</v>
      </c>
      <c r="K78" s="18">
        <v>113</v>
      </c>
      <c r="L78" s="18">
        <v>80</v>
      </c>
      <c r="M78" s="18">
        <v>28</v>
      </c>
      <c r="N78" s="18">
        <v>7</v>
      </c>
      <c r="O78" s="18">
        <v>3</v>
      </c>
      <c r="P78" s="18">
        <v>1</v>
      </c>
      <c r="Q78" s="18">
        <v>1164</v>
      </c>
      <c r="R78" s="18">
        <v>19</v>
      </c>
      <c r="S78" s="18">
        <v>325</v>
      </c>
    </row>
    <row r="79" spans="1:19" s="18" customFormat="1" ht="15.75">
      <c r="A79" s="41" t="s">
        <v>204</v>
      </c>
      <c r="B79" s="33">
        <f>C79-F79-G79-H79-I79-J79-K79-L79-M79-N79-O79-P79-E79-D79</f>
        <v>0</v>
      </c>
      <c r="C79" s="18">
        <v>641</v>
      </c>
      <c r="D79" s="14">
        <v>1</v>
      </c>
      <c r="E79" s="18">
        <v>4</v>
      </c>
      <c r="F79" s="18">
        <v>57</v>
      </c>
      <c r="G79" s="18">
        <v>98</v>
      </c>
      <c r="H79" s="18">
        <v>99</v>
      </c>
      <c r="I79" s="18">
        <v>73</v>
      </c>
      <c r="J79" s="18">
        <v>82</v>
      </c>
      <c r="K79" s="18">
        <v>109</v>
      </c>
      <c r="L79" s="18">
        <v>64</v>
      </c>
      <c r="M79" s="18">
        <v>37</v>
      </c>
      <c r="N79" s="18">
        <v>14</v>
      </c>
      <c r="O79" s="18">
        <v>2</v>
      </c>
      <c r="P79" s="18">
        <v>1</v>
      </c>
      <c r="Q79" s="18">
        <v>608</v>
      </c>
      <c r="R79" s="18">
        <v>33</v>
      </c>
      <c r="S79" s="18">
        <v>160</v>
      </c>
    </row>
    <row r="80" s="18" customFormat="1" ht="15.75"/>
    <row r="81" spans="18:19" s="18" customFormat="1" ht="15.75">
      <c r="R81" s="132" t="s">
        <v>175</v>
      </c>
      <c r="S81" s="132"/>
    </row>
    <row r="82" spans="1:19" s="18" customFormat="1" ht="33.75" customHeight="1">
      <c r="A82" s="122"/>
      <c r="B82" s="60"/>
      <c r="C82" s="130" t="s">
        <v>332</v>
      </c>
      <c r="D82" s="138" t="s">
        <v>62</v>
      </c>
      <c r="E82" s="139"/>
      <c r="F82" s="139"/>
      <c r="G82" s="139"/>
      <c r="H82" s="139"/>
      <c r="I82" s="139"/>
      <c r="J82" s="135" t="s">
        <v>63</v>
      </c>
      <c r="K82" s="135"/>
      <c r="L82" s="135"/>
      <c r="M82" s="135"/>
      <c r="N82" s="135"/>
      <c r="O82" s="135"/>
      <c r="P82" s="136"/>
      <c r="Q82" s="133" t="s">
        <v>188</v>
      </c>
      <c r="R82" s="134"/>
      <c r="S82" s="134"/>
    </row>
    <row r="83" spans="1:19" s="18" customFormat="1" ht="99" customHeight="1">
      <c r="A83" s="124"/>
      <c r="B83" s="22"/>
      <c r="C83" s="131"/>
      <c r="D83" s="35" t="s">
        <v>42</v>
      </c>
      <c r="E83" s="51" t="s">
        <v>43</v>
      </c>
      <c r="F83" s="35" t="s">
        <v>44</v>
      </c>
      <c r="G83" s="51" t="s">
        <v>45</v>
      </c>
      <c r="H83" s="35" t="s">
        <v>46</v>
      </c>
      <c r="I83" s="51" t="s">
        <v>47</v>
      </c>
      <c r="J83" s="43" t="s">
        <v>48</v>
      </c>
      <c r="K83" s="51" t="s">
        <v>49</v>
      </c>
      <c r="L83" s="51" t="s">
        <v>58</v>
      </c>
      <c r="M83" s="35" t="s">
        <v>59</v>
      </c>
      <c r="N83" s="51" t="s">
        <v>60</v>
      </c>
      <c r="O83" s="51" t="s">
        <v>61</v>
      </c>
      <c r="P83" s="34" t="s">
        <v>50</v>
      </c>
      <c r="Q83" s="44" t="s">
        <v>51</v>
      </c>
      <c r="R83" s="44" t="s">
        <v>52</v>
      </c>
      <c r="S83" s="34" t="s">
        <v>315</v>
      </c>
    </row>
    <row r="84" spans="3:10" s="19" customFormat="1" ht="15.75">
      <c r="C84" s="129" t="s">
        <v>56</v>
      </c>
      <c r="D84" s="129"/>
      <c r="E84" s="129"/>
      <c r="F84" s="129"/>
      <c r="G84" s="129"/>
      <c r="H84" s="129"/>
      <c r="I84" s="129"/>
      <c r="J84" s="19" t="s">
        <v>57</v>
      </c>
    </row>
    <row r="85" spans="1:20" s="19" customFormat="1" ht="15.75">
      <c r="A85" s="33" t="s">
        <v>205</v>
      </c>
      <c r="B85" s="33">
        <f>C85-F85-G85-H85-I85-J85-K85-L85-M85-N85-O85-P85-E85-D85</f>
        <v>0</v>
      </c>
      <c r="C85" s="19">
        <v>408933</v>
      </c>
      <c r="D85" s="19">
        <v>5054</v>
      </c>
      <c r="E85" s="19">
        <v>14559</v>
      </c>
      <c r="F85" s="19">
        <v>42769</v>
      </c>
      <c r="G85" s="19">
        <v>65436</v>
      </c>
      <c r="H85" s="19">
        <v>70859</v>
      </c>
      <c r="I85" s="19">
        <v>61974</v>
      </c>
      <c r="J85" s="19">
        <v>34167</v>
      </c>
      <c r="K85" s="19">
        <v>37696</v>
      </c>
      <c r="L85" s="19">
        <v>42742</v>
      </c>
      <c r="M85" s="19">
        <v>24379</v>
      </c>
      <c r="N85" s="19">
        <v>6774</v>
      </c>
      <c r="O85" s="19">
        <v>1742</v>
      </c>
      <c r="P85" s="19">
        <v>782</v>
      </c>
      <c r="Q85" s="19">
        <v>393650</v>
      </c>
      <c r="R85" s="19">
        <v>14751</v>
      </c>
      <c r="S85" s="19">
        <v>127286</v>
      </c>
      <c r="T85" s="18"/>
    </row>
    <row r="86" spans="1:20" s="19" customFormat="1" ht="15.75">
      <c r="A86" s="33" t="s">
        <v>204</v>
      </c>
      <c r="B86" s="33">
        <f>C86-F86-G86-H86-I86-J86-K86-L86-M86-N86-O86-P86-E86-D86</f>
        <v>0</v>
      </c>
      <c r="C86" s="19">
        <v>259123</v>
      </c>
      <c r="D86" s="19">
        <v>1884</v>
      </c>
      <c r="E86" s="19">
        <v>5119</v>
      </c>
      <c r="F86" s="19">
        <v>26900</v>
      </c>
      <c r="G86" s="19">
        <v>30082</v>
      </c>
      <c r="H86" s="19">
        <v>28653</v>
      </c>
      <c r="I86" s="19">
        <v>34116</v>
      </c>
      <c r="J86" s="19">
        <v>45494</v>
      </c>
      <c r="K86" s="19">
        <v>43197</v>
      </c>
      <c r="L86" s="19">
        <v>30360</v>
      </c>
      <c r="M86" s="19">
        <v>8553</v>
      </c>
      <c r="N86" s="19">
        <v>3363</v>
      </c>
      <c r="O86" s="19">
        <v>1022</v>
      </c>
      <c r="P86" s="19">
        <v>380</v>
      </c>
      <c r="Q86" s="19">
        <v>251124</v>
      </c>
      <c r="R86" s="19">
        <v>7813</v>
      </c>
      <c r="S86" s="19">
        <v>63799</v>
      </c>
      <c r="T86" s="18"/>
    </row>
    <row r="87" spans="1:2" s="18" customFormat="1" ht="15.75">
      <c r="A87" s="18" t="s">
        <v>154</v>
      </c>
      <c r="B87" s="33"/>
    </row>
    <row r="88" spans="1:2" s="18" customFormat="1" ht="31.5">
      <c r="A88" s="75" t="s">
        <v>169</v>
      </c>
      <c r="B88" s="33"/>
    </row>
    <row r="89" spans="1:2" s="18" customFormat="1" ht="31.5">
      <c r="A89" s="65" t="s">
        <v>162</v>
      </c>
      <c r="B89" s="33"/>
    </row>
    <row r="90" spans="1:19" s="18" customFormat="1" ht="15.75">
      <c r="A90" s="41" t="s">
        <v>205</v>
      </c>
      <c r="B90" s="33"/>
      <c r="C90" s="18">
        <v>24942</v>
      </c>
      <c r="D90" s="50" t="s">
        <v>66</v>
      </c>
      <c r="E90" s="50" t="s">
        <v>66</v>
      </c>
      <c r="F90" s="18">
        <v>1961</v>
      </c>
      <c r="G90" s="18">
        <v>4666</v>
      </c>
      <c r="H90" s="18">
        <v>5332</v>
      </c>
      <c r="I90" s="18">
        <v>4924</v>
      </c>
      <c r="J90" s="18">
        <v>3208</v>
      </c>
      <c r="K90" s="18">
        <v>2152</v>
      </c>
      <c r="L90" s="18">
        <v>1777</v>
      </c>
      <c r="M90" s="18">
        <v>646</v>
      </c>
      <c r="N90" s="18">
        <v>207</v>
      </c>
      <c r="O90" s="18">
        <v>57</v>
      </c>
      <c r="P90" s="18">
        <v>12</v>
      </c>
      <c r="Q90" s="18">
        <v>24409</v>
      </c>
      <c r="R90" s="18">
        <v>533</v>
      </c>
      <c r="S90" s="18">
        <v>6627</v>
      </c>
    </row>
    <row r="91" spans="1:19" s="18" customFormat="1" ht="15.75">
      <c r="A91" s="41" t="s">
        <v>204</v>
      </c>
      <c r="B91" s="33"/>
      <c r="C91" s="18">
        <v>26292</v>
      </c>
      <c r="D91" s="50" t="s">
        <v>66</v>
      </c>
      <c r="E91" s="50" t="s">
        <v>66</v>
      </c>
      <c r="F91" s="18">
        <v>1374</v>
      </c>
      <c r="G91" s="18">
        <v>2239</v>
      </c>
      <c r="H91" s="18">
        <v>2770</v>
      </c>
      <c r="I91" s="18">
        <v>3965</v>
      </c>
      <c r="J91" s="18">
        <v>4843</v>
      </c>
      <c r="K91" s="18">
        <v>4701</v>
      </c>
      <c r="L91" s="18">
        <v>3832</v>
      </c>
      <c r="M91" s="18">
        <v>1556</v>
      </c>
      <c r="N91" s="18">
        <v>722</v>
      </c>
      <c r="O91" s="18">
        <v>234</v>
      </c>
      <c r="P91" s="18">
        <v>56</v>
      </c>
      <c r="Q91" s="18">
        <v>24409</v>
      </c>
      <c r="R91" s="18">
        <v>1883</v>
      </c>
      <c r="S91" s="18">
        <v>3613</v>
      </c>
    </row>
    <row r="92" spans="1:4" s="18" customFormat="1" ht="15.75">
      <c r="A92" s="67" t="s">
        <v>155</v>
      </c>
      <c r="B92" s="33" t="e">
        <f>C90-F90-G90-H90-I90-J90-K90-L90-M90-N90-O90-P90-E90-D90</f>
        <v>#VALUE!</v>
      </c>
      <c r="D92" s="50"/>
    </row>
    <row r="93" spans="1:19" s="18" customFormat="1" ht="15.75">
      <c r="A93" s="41" t="s">
        <v>205</v>
      </c>
      <c r="B93" s="33" t="e">
        <f>C91-F91-G91-H91-I91-J91-K91-L91-M91-N91-O91-P91-E91-D91</f>
        <v>#VALUE!</v>
      </c>
      <c r="C93" s="18">
        <v>3500</v>
      </c>
      <c r="D93" s="50" t="s">
        <v>66</v>
      </c>
      <c r="E93" s="18">
        <v>30</v>
      </c>
      <c r="F93" s="18">
        <v>526</v>
      </c>
      <c r="G93" s="18">
        <v>875</v>
      </c>
      <c r="H93" s="18">
        <v>751</v>
      </c>
      <c r="I93" s="18">
        <v>560</v>
      </c>
      <c r="J93" s="18">
        <v>285</v>
      </c>
      <c r="K93" s="18">
        <v>165</v>
      </c>
      <c r="L93" s="18">
        <v>135</v>
      </c>
      <c r="M93" s="18">
        <v>105</v>
      </c>
      <c r="N93" s="18">
        <v>39</v>
      </c>
      <c r="O93" s="18">
        <v>20</v>
      </c>
      <c r="P93" s="18">
        <v>9</v>
      </c>
      <c r="Q93" s="18">
        <v>3368</v>
      </c>
      <c r="R93" s="18">
        <v>132</v>
      </c>
      <c r="S93" s="18">
        <v>1431</v>
      </c>
    </row>
    <row r="94" spans="1:19" s="18" customFormat="1" ht="15.75">
      <c r="A94" s="41" t="s">
        <v>204</v>
      </c>
      <c r="B94" s="33"/>
      <c r="C94" s="18">
        <v>3633</v>
      </c>
      <c r="D94" s="50" t="s">
        <v>66</v>
      </c>
      <c r="E94" s="18">
        <v>32</v>
      </c>
      <c r="F94" s="18">
        <v>585</v>
      </c>
      <c r="G94" s="18">
        <v>591</v>
      </c>
      <c r="H94" s="18">
        <v>570</v>
      </c>
      <c r="I94" s="18">
        <v>508</v>
      </c>
      <c r="J94" s="18">
        <v>493</v>
      </c>
      <c r="K94" s="18">
        <v>394</v>
      </c>
      <c r="L94" s="18">
        <v>301</v>
      </c>
      <c r="M94" s="18">
        <v>95</v>
      </c>
      <c r="N94" s="18">
        <v>43</v>
      </c>
      <c r="O94" s="18">
        <v>14</v>
      </c>
      <c r="P94" s="18">
        <v>7</v>
      </c>
      <c r="Q94" s="18">
        <v>3526</v>
      </c>
      <c r="R94" s="18">
        <v>107</v>
      </c>
      <c r="S94" s="18">
        <v>1208</v>
      </c>
    </row>
    <row r="95" spans="1:4" s="18" customFormat="1" ht="15.75">
      <c r="A95" s="67" t="s">
        <v>140</v>
      </c>
      <c r="B95" s="33" t="e">
        <f>C93-F93-G93-H93-I93-J93-K93-L93-M93-N93-O93-P93-E93-D93</f>
        <v>#VALUE!</v>
      </c>
      <c r="D95" s="50"/>
    </row>
    <row r="96" spans="1:19" s="18" customFormat="1" ht="15.75">
      <c r="A96" s="41" t="s">
        <v>205</v>
      </c>
      <c r="B96" s="33" t="e">
        <f>C94-F94-G94-H94-I94-J94-K94-L94-M94-N94-O94-P94-E94-D94</f>
        <v>#VALUE!</v>
      </c>
      <c r="C96" s="18">
        <v>77088</v>
      </c>
      <c r="D96" s="50" t="s">
        <v>66</v>
      </c>
      <c r="E96" s="18">
        <v>1784</v>
      </c>
      <c r="F96" s="18">
        <v>10244</v>
      </c>
      <c r="G96" s="18">
        <v>16304</v>
      </c>
      <c r="H96" s="18">
        <v>16031</v>
      </c>
      <c r="I96" s="18">
        <v>13786</v>
      </c>
      <c r="J96" s="18">
        <v>7080</v>
      </c>
      <c r="K96" s="18">
        <v>4781</v>
      </c>
      <c r="L96" s="18">
        <v>4743</v>
      </c>
      <c r="M96" s="18">
        <v>1554</v>
      </c>
      <c r="N96" s="18">
        <v>545</v>
      </c>
      <c r="O96" s="18">
        <v>175</v>
      </c>
      <c r="P96" s="18">
        <v>61</v>
      </c>
      <c r="Q96" s="18">
        <v>75729</v>
      </c>
      <c r="R96" s="18">
        <v>1359</v>
      </c>
      <c r="S96" s="18">
        <v>28332</v>
      </c>
    </row>
    <row r="97" spans="1:19" s="18" customFormat="1" ht="15.75">
      <c r="A97" s="41" t="s">
        <v>204</v>
      </c>
      <c r="B97" s="33"/>
      <c r="C97" s="18">
        <v>77477</v>
      </c>
      <c r="D97" s="18">
        <v>43</v>
      </c>
      <c r="E97" s="18">
        <v>710</v>
      </c>
      <c r="F97" s="18">
        <v>6005</v>
      </c>
      <c r="G97" s="18">
        <v>7696</v>
      </c>
      <c r="H97" s="18">
        <v>9397</v>
      </c>
      <c r="I97" s="18">
        <v>11722</v>
      </c>
      <c r="J97" s="18">
        <v>15259</v>
      </c>
      <c r="K97" s="18">
        <v>13667</v>
      </c>
      <c r="L97" s="18">
        <v>9434</v>
      </c>
      <c r="M97" s="18">
        <v>2315</v>
      </c>
      <c r="N97" s="18">
        <v>883</v>
      </c>
      <c r="O97" s="18">
        <v>284</v>
      </c>
      <c r="P97" s="18">
        <v>62</v>
      </c>
      <c r="Q97" s="18">
        <v>75124</v>
      </c>
      <c r="R97" s="18">
        <v>2353</v>
      </c>
      <c r="S97" s="18">
        <v>14454</v>
      </c>
    </row>
    <row r="98" spans="1:2" s="18" customFormat="1" ht="15.75">
      <c r="A98" s="67" t="s">
        <v>141</v>
      </c>
      <c r="B98" s="33" t="e">
        <f>C96-F96-G96-H96-I96-J96-K96-L96-M96-N96-O96-P96-E96-D96</f>
        <v>#VALUE!</v>
      </c>
    </row>
    <row r="99" spans="1:19" s="18" customFormat="1" ht="15.75">
      <c r="A99" s="41" t="s">
        <v>205</v>
      </c>
      <c r="B99" s="33">
        <f>C97-F97-G97-H97-I97-J97-K97-L97-M97-N97-O97-P97-E97-D97</f>
        <v>0</v>
      </c>
      <c r="C99" s="18">
        <v>69033</v>
      </c>
      <c r="D99" s="18">
        <v>263</v>
      </c>
      <c r="E99" s="18">
        <v>3476</v>
      </c>
      <c r="F99" s="18">
        <v>8611</v>
      </c>
      <c r="G99" s="18">
        <v>13502</v>
      </c>
      <c r="H99" s="18">
        <v>15600</v>
      </c>
      <c r="I99" s="18">
        <v>12288</v>
      </c>
      <c r="J99" s="18">
        <v>5879</v>
      </c>
      <c r="K99" s="18">
        <v>4223</v>
      </c>
      <c r="L99" s="18">
        <v>3464</v>
      </c>
      <c r="M99" s="18">
        <v>1344</v>
      </c>
      <c r="N99" s="18">
        <v>279</v>
      </c>
      <c r="O99" s="18">
        <v>67</v>
      </c>
      <c r="P99" s="18">
        <v>37</v>
      </c>
      <c r="Q99" s="18">
        <v>68525</v>
      </c>
      <c r="R99" s="18">
        <v>504</v>
      </c>
      <c r="S99" s="18">
        <v>25848</v>
      </c>
    </row>
    <row r="100" spans="1:19" s="18" customFormat="1" ht="15.75">
      <c r="A100" s="41" t="s">
        <v>204</v>
      </c>
      <c r="B100" s="33"/>
      <c r="C100" s="18">
        <v>54917</v>
      </c>
      <c r="D100" s="18">
        <v>141</v>
      </c>
      <c r="E100" s="18">
        <v>987</v>
      </c>
      <c r="F100" s="18">
        <v>5517</v>
      </c>
      <c r="G100" s="18">
        <v>6289</v>
      </c>
      <c r="H100" s="18">
        <v>5881</v>
      </c>
      <c r="I100" s="18">
        <v>7070</v>
      </c>
      <c r="J100" s="18">
        <v>10384</v>
      </c>
      <c r="K100" s="18">
        <v>9943</v>
      </c>
      <c r="L100" s="18">
        <v>6483</v>
      </c>
      <c r="M100" s="18">
        <v>1637</v>
      </c>
      <c r="N100" s="18">
        <v>456</v>
      </c>
      <c r="O100" s="18">
        <v>92</v>
      </c>
      <c r="P100" s="18">
        <v>37</v>
      </c>
      <c r="Q100" s="18">
        <v>54083</v>
      </c>
      <c r="R100" s="18">
        <v>832</v>
      </c>
      <c r="S100" s="18">
        <v>12932</v>
      </c>
    </row>
    <row r="101" spans="1:2" s="18" customFormat="1" ht="15.75">
      <c r="A101" s="76" t="s">
        <v>170</v>
      </c>
      <c r="B101" s="33">
        <f>C99-F99-G99-H99-I99-J99-K99-L99-M99-N99-O99-P99-E99-D99</f>
        <v>0</v>
      </c>
    </row>
    <row r="102" spans="1:2" s="18" customFormat="1" ht="15.75">
      <c r="A102" s="67" t="s">
        <v>143</v>
      </c>
      <c r="B102" s="33">
        <f>C100-F100-G100-H100-I100-J100-K100-L100-M100-N100-O100-P100-E100-D100</f>
        <v>0</v>
      </c>
    </row>
    <row r="103" spans="1:19" s="18" customFormat="1" ht="15.75">
      <c r="A103" s="41" t="s">
        <v>205</v>
      </c>
      <c r="B103" s="33"/>
      <c r="C103" s="18">
        <v>88566</v>
      </c>
      <c r="D103" s="18">
        <v>1135</v>
      </c>
      <c r="E103" s="18">
        <v>6264</v>
      </c>
      <c r="F103" s="18">
        <v>15195</v>
      </c>
      <c r="G103" s="18">
        <v>21588</v>
      </c>
      <c r="H103" s="18">
        <v>19469</v>
      </c>
      <c r="I103" s="18">
        <v>12806</v>
      </c>
      <c r="J103" s="18">
        <v>5143</v>
      </c>
      <c r="K103" s="18">
        <v>3635</v>
      </c>
      <c r="L103" s="18">
        <v>2334</v>
      </c>
      <c r="M103" s="18">
        <v>605</v>
      </c>
      <c r="N103" s="18">
        <v>256</v>
      </c>
      <c r="O103" s="18">
        <v>90</v>
      </c>
      <c r="P103" s="18">
        <v>46</v>
      </c>
      <c r="Q103" s="18">
        <v>87987</v>
      </c>
      <c r="R103" s="18">
        <v>579</v>
      </c>
      <c r="S103" s="18">
        <v>44182</v>
      </c>
    </row>
    <row r="104" spans="1:19" s="18" customFormat="1" ht="15.75">
      <c r="A104" s="41" t="s">
        <v>204</v>
      </c>
      <c r="B104" s="33"/>
      <c r="C104" s="18">
        <v>53085</v>
      </c>
      <c r="D104" s="18">
        <v>279</v>
      </c>
      <c r="E104" s="18">
        <v>1312</v>
      </c>
      <c r="F104" s="18">
        <v>6132</v>
      </c>
      <c r="G104" s="18">
        <v>6809</v>
      </c>
      <c r="H104" s="18">
        <v>6608</v>
      </c>
      <c r="I104" s="18">
        <v>7985</v>
      </c>
      <c r="J104" s="18">
        <v>10197</v>
      </c>
      <c r="K104" s="18">
        <v>8246</v>
      </c>
      <c r="L104" s="18">
        <v>4423</v>
      </c>
      <c r="M104" s="18">
        <v>793</v>
      </c>
      <c r="N104" s="18">
        <v>238</v>
      </c>
      <c r="O104" s="18">
        <v>53</v>
      </c>
      <c r="P104" s="18">
        <v>10</v>
      </c>
      <c r="Q104" s="18">
        <v>52503</v>
      </c>
      <c r="R104" s="18">
        <v>582</v>
      </c>
      <c r="S104" s="18">
        <v>14532</v>
      </c>
    </row>
    <row r="105" spans="1:2" s="18" customFormat="1" ht="15.75">
      <c r="A105" s="67" t="s">
        <v>144</v>
      </c>
      <c r="B105" s="33"/>
    </row>
    <row r="106" spans="1:19" s="18" customFormat="1" ht="15.75">
      <c r="A106" s="41" t="s">
        <v>205</v>
      </c>
      <c r="B106" s="33">
        <f>C103-F103-G103-H103-I103-J103-K103-L103-M103-N103-O103-P103-E103-D103</f>
        <v>0</v>
      </c>
      <c r="C106" s="18">
        <v>80041</v>
      </c>
      <c r="D106" s="18">
        <v>3237</v>
      </c>
      <c r="E106" s="18">
        <v>2719</v>
      </c>
      <c r="F106" s="18">
        <v>5622</v>
      </c>
      <c r="G106" s="18">
        <v>7566</v>
      </c>
      <c r="H106" s="18">
        <v>11643</v>
      </c>
      <c r="I106" s="18">
        <v>14185</v>
      </c>
      <c r="J106" s="18">
        <v>8489</v>
      </c>
      <c r="K106" s="18">
        <v>10918</v>
      </c>
      <c r="L106" s="18">
        <v>10381</v>
      </c>
      <c r="M106" s="18">
        <v>3527</v>
      </c>
      <c r="N106" s="18">
        <v>1391</v>
      </c>
      <c r="O106" s="18">
        <v>301</v>
      </c>
      <c r="P106" s="18">
        <v>62</v>
      </c>
      <c r="Q106" s="18">
        <v>76920</v>
      </c>
      <c r="R106" s="18">
        <v>2710</v>
      </c>
      <c r="S106" s="18">
        <v>18733</v>
      </c>
    </row>
    <row r="107" spans="1:19" s="18" customFormat="1" ht="15.75">
      <c r="A107" s="41" t="s">
        <v>204</v>
      </c>
      <c r="B107" s="33">
        <f>C104-F104-G104-H104-I104-J104-K104-L104-M104-N104-O104-P104-E104-D104</f>
        <v>0</v>
      </c>
      <c r="C107" s="18">
        <v>36260</v>
      </c>
      <c r="D107" s="18">
        <v>1152</v>
      </c>
      <c r="E107" s="18">
        <v>1693</v>
      </c>
      <c r="F107" s="18">
        <v>6203</v>
      </c>
      <c r="G107" s="18">
        <v>5757</v>
      </c>
      <c r="H107" s="18">
        <v>3121</v>
      </c>
      <c r="I107" s="18">
        <v>2584</v>
      </c>
      <c r="J107" s="18">
        <v>3817</v>
      </c>
      <c r="K107" s="18">
        <v>5283</v>
      </c>
      <c r="L107" s="18">
        <v>4627</v>
      </c>
      <c r="M107" s="18">
        <v>1334</v>
      </c>
      <c r="N107" s="18">
        <v>511</v>
      </c>
      <c r="O107" s="18">
        <v>126</v>
      </c>
      <c r="P107" s="18">
        <v>52</v>
      </c>
      <c r="Q107" s="18">
        <v>35109</v>
      </c>
      <c r="R107" s="18">
        <v>1024</v>
      </c>
      <c r="S107" s="18">
        <v>14678</v>
      </c>
    </row>
    <row r="108" spans="1:2" s="18" customFormat="1" ht="15.75">
      <c r="A108" s="67" t="s">
        <v>141</v>
      </c>
      <c r="B108" s="33"/>
    </row>
    <row r="109" spans="1:19" s="18" customFormat="1" ht="15.75">
      <c r="A109" s="41" t="s">
        <v>205</v>
      </c>
      <c r="B109" s="33">
        <f>C106-F106-G106-H106-I106-J106-K106-L106-M106-N106-O106-P106-E106-D106</f>
        <v>0</v>
      </c>
      <c r="C109" s="18">
        <v>56337</v>
      </c>
      <c r="D109" s="18">
        <v>388</v>
      </c>
      <c r="E109" s="18">
        <v>239</v>
      </c>
      <c r="F109" s="18">
        <v>518</v>
      </c>
      <c r="G109" s="18">
        <v>794</v>
      </c>
      <c r="H109" s="18">
        <v>1847</v>
      </c>
      <c r="I109" s="18">
        <v>3211</v>
      </c>
      <c r="J109" s="18">
        <v>3800</v>
      </c>
      <c r="K109" s="18">
        <v>10806</v>
      </c>
      <c r="L109" s="18">
        <v>17049</v>
      </c>
      <c r="M109" s="18">
        <v>13304</v>
      </c>
      <c r="N109" s="18">
        <v>3339</v>
      </c>
      <c r="O109" s="18">
        <v>756</v>
      </c>
      <c r="P109" s="18">
        <v>286</v>
      </c>
      <c r="Q109" s="18">
        <v>49332</v>
      </c>
      <c r="R109" s="18">
        <v>6895</v>
      </c>
      <c r="S109" s="18">
        <v>1829</v>
      </c>
    </row>
    <row r="110" spans="1:19" s="18" customFormat="1" ht="15.75">
      <c r="A110" s="41" t="s">
        <v>204</v>
      </c>
      <c r="B110" s="33">
        <f>C107-F107-G107-H107-I107-J107-K107-L107-M107-N107-O107-P107-E107-D107</f>
        <v>0</v>
      </c>
      <c r="C110" s="18">
        <v>7178</v>
      </c>
      <c r="D110" s="18">
        <v>256</v>
      </c>
      <c r="E110" s="18">
        <v>364</v>
      </c>
      <c r="F110" s="18">
        <v>1043</v>
      </c>
      <c r="G110" s="18">
        <v>668</v>
      </c>
      <c r="H110" s="18">
        <v>278</v>
      </c>
      <c r="I110" s="18">
        <v>269</v>
      </c>
      <c r="J110" s="18">
        <v>475</v>
      </c>
      <c r="K110" s="18">
        <v>936</v>
      </c>
      <c r="L110" s="18">
        <v>1236</v>
      </c>
      <c r="M110" s="18">
        <v>811</v>
      </c>
      <c r="N110" s="18">
        <v>499</v>
      </c>
      <c r="O110" s="18">
        <v>202</v>
      </c>
      <c r="P110" s="18">
        <v>141</v>
      </c>
      <c r="Q110" s="18">
        <v>6137</v>
      </c>
      <c r="R110" s="18">
        <v>987</v>
      </c>
      <c r="S110" s="18">
        <v>2277</v>
      </c>
    </row>
    <row r="111" spans="1:2" s="18" customFormat="1" ht="15.75">
      <c r="A111" s="76" t="s">
        <v>171</v>
      </c>
      <c r="B111" s="33"/>
    </row>
    <row r="112" spans="1:2" s="18" customFormat="1" ht="15.75">
      <c r="A112" s="76" t="s">
        <v>172</v>
      </c>
      <c r="B112" s="33">
        <f>C109-F109-G109-H109-I109-J109-K109-L109-M109-N109-O109-P109-E109-D109</f>
        <v>0</v>
      </c>
    </row>
    <row r="113" spans="1:19" s="18" customFormat="1" ht="15.75">
      <c r="A113" s="41" t="s">
        <v>205</v>
      </c>
      <c r="B113" s="33">
        <f>C110-F110-G110-H110-I110-J110-K110-L110-M110-N110-O110-P110-E110-D110</f>
        <v>0</v>
      </c>
      <c r="C113" s="18">
        <v>9426</v>
      </c>
      <c r="D113" s="18">
        <v>31</v>
      </c>
      <c r="E113" s="18">
        <v>47</v>
      </c>
      <c r="F113" s="18">
        <v>92</v>
      </c>
      <c r="G113" s="18">
        <v>141</v>
      </c>
      <c r="H113" s="18">
        <v>186</v>
      </c>
      <c r="I113" s="18">
        <v>214</v>
      </c>
      <c r="J113" s="18">
        <v>283</v>
      </c>
      <c r="K113" s="18">
        <v>1016</v>
      </c>
      <c r="L113" s="18">
        <v>2859</v>
      </c>
      <c r="M113" s="18">
        <v>3294</v>
      </c>
      <c r="N113" s="18">
        <v>718</v>
      </c>
      <c r="O113" s="18">
        <v>276</v>
      </c>
      <c r="P113" s="18">
        <v>269</v>
      </c>
      <c r="Q113" s="18">
        <v>7380</v>
      </c>
      <c r="R113" s="18">
        <v>2039</v>
      </c>
      <c r="S113" s="18">
        <v>304</v>
      </c>
    </row>
    <row r="114" spans="1:19" s="18" customFormat="1" ht="15.75">
      <c r="A114" s="41" t="s">
        <v>204</v>
      </c>
      <c r="B114" s="33"/>
      <c r="C114" s="18">
        <v>281</v>
      </c>
      <c r="D114" s="18">
        <v>13</v>
      </c>
      <c r="E114" s="18">
        <v>21</v>
      </c>
      <c r="F114" s="18">
        <v>41</v>
      </c>
      <c r="G114" s="18">
        <v>33</v>
      </c>
      <c r="H114" s="18">
        <v>28</v>
      </c>
      <c r="I114" s="18">
        <v>13</v>
      </c>
      <c r="J114" s="18">
        <v>26</v>
      </c>
      <c r="K114" s="18">
        <v>27</v>
      </c>
      <c r="L114" s="18">
        <v>24</v>
      </c>
      <c r="M114" s="18">
        <v>12</v>
      </c>
      <c r="N114" s="18">
        <v>11</v>
      </c>
      <c r="O114" s="18">
        <v>17</v>
      </c>
      <c r="P114" s="18">
        <v>15</v>
      </c>
      <c r="Q114" s="18">
        <v>233</v>
      </c>
      <c r="R114" s="18">
        <v>45</v>
      </c>
      <c r="S114" s="18">
        <v>105</v>
      </c>
    </row>
    <row r="115" spans="1:2" s="18" customFormat="1" ht="15.75">
      <c r="A115" s="74" t="s">
        <v>173</v>
      </c>
      <c r="B115" s="33"/>
    </row>
    <row r="116" spans="1:2" s="18" customFormat="1" ht="15.75">
      <c r="A116" s="74" t="s">
        <v>174</v>
      </c>
      <c r="B116" s="33"/>
    </row>
    <row r="117" spans="1:19" s="18" customFormat="1" ht="15.75">
      <c r="A117" s="41" t="s">
        <v>205</v>
      </c>
      <c r="B117" s="33" t="e">
        <f>C117-F117-G117-H117-I117-J117-K117-L117-M117-N117-O117-P117-E117-D117</f>
        <v>#VALUE!</v>
      </c>
      <c r="C117" s="50" t="s">
        <v>66</v>
      </c>
      <c r="D117" s="50" t="s">
        <v>66</v>
      </c>
      <c r="E117" s="50" t="s">
        <v>66</v>
      </c>
      <c r="F117" s="50" t="s">
        <v>66</v>
      </c>
      <c r="G117" s="50" t="s">
        <v>66</v>
      </c>
      <c r="H117" s="50" t="s">
        <v>66</v>
      </c>
      <c r="I117" s="50" t="s">
        <v>66</v>
      </c>
      <c r="J117" s="50" t="s">
        <v>66</v>
      </c>
      <c r="K117" s="50" t="s">
        <v>66</v>
      </c>
      <c r="L117" s="50" t="s">
        <v>66</v>
      </c>
      <c r="M117" s="50" t="s">
        <v>66</v>
      </c>
      <c r="N117" s="50" t="s">
        <v>66</v>
      </c>
      <c r="O117" s="50" t="s">
        <v>66</v>
      </c>
      <c r="P117" s="50" t="s">
        <v>66</v>
      </c>
      <c r="Q117" s="50" t="s">
        <v>66</v>
      </c>
      <c r="R117" s="50" t="s">
        <v>66</v>
      </c>
      <c r="S117" s="50" t="s">
        <v>66</v>
      </c>
    </row>
    <row r="118" spans="1:19" s="18" customFormat="1" ht="15.75">
      <c r="A118" s="22" t="s">
        <v>204</v>
      </c>
      <c r="B118" s="61" t="e">
        <f>C118-F118-G118-H118-I118-J118-K118-L118-M118-N118-O118-P118-E118-D118</f>
        <v>#VALUE!</v>
      </c>
      <c r="C118" s="62" t="s">
        <v>66</v>
      </c>
      <c r="D118" s="62" t="s">
        <v>66</v>
      </c>
      <c r="E118" s="62" t="s">
        <v>66</v>
      </c>
      <c r="F118" s="62" t="s">
        <v>66</v>
      </c>
      <c r="G118" s="62" t="s">
        <v>66</v>
      </c>
      <c r="H118" s="62" t="s">
        <v>66</v>
      </c>
      <c r="I118" s="62" t="s">
        <v>66</v>
      </c>
      <c r="J118" s="62" t="s">
        <v>66</v>
      </c>
      <c r="K118" s="62" t="s">
        <v>66</v>
      </c>
      <c r="L118" s="62" t="s">
        <v>66</v>
      </c>
      <c r="M118" s="62" t="s">
        <v>66</v>
      </c>
      <c r="N118" s="62" t="s">
        <v>66</v>
      </c>
      <c r="O118" s="62" t="s">
        <v>66</v>
      </c>
      <c r="P118" s="62" t="s">
        <v>66</v>
      </c>
      <c r="Q118" s="62" t="s">
        <v>66</v>
      </c>
      <c r="R118" s="62" t="s">
        <v>66</v>
      </c>
      <c r="S118" s="62" t="s">
        <v>66</v>
      </c>
    </row>
    <row r="119" s="18" customFormat="1" ht="15.75"/>
    <row r="120" s="18" customFormat="1" ht="15.75"/>
    <row r="121" s="18" customFormat="1" ht="15.75"/>
    <row r="122" s="18" customFormat="1" ht="15.75"/>
    <row r="123" s="18" customFormat="1" ht="15.75"/>
    <row r="124" s="18" customFormat="1" ht="15.75"/>
    <row r="125" s="18" customFormat="1" ht="15.75"/>
  </sheetData>
  <sheetProtection/>
  <mergeCells count="21">
    <mergeCell ref="R81:S81"/>
    <mergeCell ref="A82:A83"/>
    <mergeCell ref="J3:P3"/>
    <mergeCell ref="Q3:S3"/>
    <mergeCell ref="J43:P43"/>
    <mergeCell ref="Q43:S43"/>
    <mergeCell ref="R42:S42"/>
    <mergeCell ref="D82:I82"/>
    <mergeCell ref="C5:I5"/>
    <mergeCell ref="C45:I45"/>
    <mergeCell ref="Q82:S82"/>
    <mergeCell ref="C82:C83"/>
    <mergeCell ref="J82:P82"/>
    <mergeCell ref="C84:I84"/>
    <mergeCell ref="A1:I1"/>
    <mergeCell ref="A3:A4"/>
    <mergeCell ref="C3:C4"/>
    <mergeCell ref="A43:A44"/>
    <mergeCell ref="C43:C44"/>
    <mergeCell ref="D3:I3"/>
    <mergeCell ref="D43:I43"/>
  </mergeCells>
  <printOptions/>
  <pageMargins left="0.7874015748031497" right="0.7874015748031497" top="0.7874015748031497" bottom="0.7874015748031497" header="0.31496062992125984" footer="0.31496062992125984"/>
  <pageSetup firstPageNumber="48" useFirstPageNumber="1" horizontalDpi="600" verticalDpi="600" orientation="portrait" pageOrder="overThenDown" paperSize="9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119"/>
  <sheetViews>
    <sheetView zoomScale="75" zoomScaleNormal="75" zoomScalePageLayoutView="0" workbookViewId="0" topLeftCell="A1">
      <selection activeCell="R84" sqref="R84"/>
    </sheetView>
  </sheetViews>
  <sheetFormatPr defaultColWidth="9.00390625" defaultRowHeight="12.75"/>
  <cols>
    <col min="1" max="1" width="25.625" style="0" customWidth="1"/>
    <col min="2" max="2" width="10.25390625" style="0" hidden="1" customWidth="1"/>
    <col min="3" max="3" width="9.875" style="0" customWidth="1"/>
    <col min="4" max="16" width="8.125" style="0" customWidth="1"/>
    <col min="17" max="17" width="10.25390625" style="0" customWidth="1"/>
    <col min="18" max="18" width="10.00390625" style="0" customWidth="1"/>
  </cols>
  <sheetData>
    <row r="1" spans="1:10" s="4" customFormat="1" ht="15.75">
      <c r="A1" s="137" t="s">
        <v>326</v>
      </c>
      <c r="B1" s="137"/>
      <c r="C1" s="137"/>
      <c r="D1" s="137"/>
      <c r="E1" s="137"/>
      <c r="F1" s="137"/>
      <c r="G1" s="137"/>
      <c r="H1" s="137"/>
      <c r="I1" s="137"/>
      <c r="J1" s="4" t="s">
        <v>327</v>
      </c>
    </row>
    <row r="2" spans="1:10" s="4" customFormat="1" ht="15.75">
      <c r="A2" s="175" t="s">
        <v>64</v>
      </c>
      <c r="B2" s="175"/>
      <c r="C2" s="175"/>
      <c r="D2" s="175"/>
      <c r="E2" s="175"/>
      <c r="F2" s="175"/>
      <c r="G2" s="175"/>
      <c r="H2" s="175"/>
      <c r="I2" s="175"/>
      <c r="J2" s="17" t="s">
        <v>182</v>
      </c>
    </row>
    <row r="4" spans="1:19" s="18" customFormat="1" ht="37.5" customHeight="1">
      <c r="A4" s="122"/>
      <c r="B4" s="60"/>
      <c r="C4" s="130" t="s">
        <v>332</v>
      </c>
      <c r="D4" s="138" t="s">
        <v>62</v>
      </c>
      <c r="E4" s="139"/>
      <c r="F4" s="139"/>
      <c r="G4" s="139"/>
      <c r="H4" s="139"/>
      <c r="I4" s="139"/>
      <c r="J4" s="135" t="s">
        <v>63</v>
      </c>
      <c r="K4" s="135"/>
      <c r="L4" s="135"/>
      <c r="M4" s="135"/>
      <c r="N4" s="135"/>
      <c r="O4" s="135"/>
      <c r="P4" s="136"/>
      <c r="Q4" s="133" t="s">
        <v>188</v>
      </c>
      <c r="R4" s="134"/>
      <c r="S4" s="134"/>
    </row>
    <row r="5" spans="1:19" s="18" customFormat="1" ht="93.75" customHeight="1">
      <c r="A5" s="124"/>
      <c r="B5" s="22"/>
      <c r="C5" s="131"/>
      <c r="D5" s="35" t="s">
        <v>42</v>
      </c>
      <c r="E5" s="51" t="s">
        <v>43</v>
      </c>
      <c r="F5" s="35" t="s">
        <v>44</v>
      </c>
      <c r="G5" s="51" t="s">
        <v>45</v>
      </c>
      <c r="H5" s="35" t="s">
        <v>46</v>
      </c>
      <c r="I5" s="51" t="s">
        <v>47</v>
      </c>
      <c r="J5" s="43" t="s">
        <v>48</v>
      </c>
      <c r="K5" s="51" t="s">
        <v>49</v>
      </c>
      <c r="L5" s="51" t="s">
        <v>58</v>
      </c>
      <c r="M5" s="35" t="s">
        <v>59</v>
      </c>
      <c r="N5" s="51" t="s">
        <v>60</v>
      </c>
      <c r="O5" s="51" t="s">
        <v>61</v>
      </c>
      <c r="P5" s="34" t="s">
        <v>50</v>
      </c>
      <c r="Q5" s="44" t="s">
        <v>51</v>
      </c>
      <c r="R5" s="44" t="s">
        <v>52</v>
      </c>
      <c r="S5" s="34" t="s">
        <v>315</v>
      </c>
    </row>
    <row r="6" spans="3:19" s="47" customFormat="1" ht="15.75" customHeight="1">
      <c r="C6" s="140" t="s">
        <v>53</v>
      </c>
      <c r="D6" s="140"/>
      <c r="E6" s="140"/>
      <c r="F6" s="140"/>
      <c r="G6" s="140"/>
      <c r="H6" s="140"/>
      <c r="I6" s="140"/>
      <c r="J6" s="46" t="s">
        <v>57</v>
      </c>
      <c r="K6" s="46"/>
      <c r="L6" s="46"/>
      <c r="M6" s="46"/>
      <c r="N6" s="46"/>
      <c r="O6" s="46"/>
      <c r="P6" s="45"/>
      <c r="Q6" s="45"/>
      <c r="R6" s="45"/>
      <c r="S6" s="46"/>
    </row>
    <row r="7" spans="1:20" s="19" customFormat="1" ht="15.75">
      <c r="A7" s="33" t="s">
        <v>205</v>
      </c>
      <c r="B7" s="33">
        <f>C7-D7-E7-F7-G7-H7-I7-J7-K7-L7-M7-N7-O7-P7</f>
        <v>0</v>
      </c>
      <c r="C7" s="19">
        <v>1000</v>
      </c>
      <c r="D7" s="19">
        <v>9</v>
      </c>
      <c r="E7" s="19">
        <v>28</v>
      </c>
      <c r="F7" s="19">
        <v>101</v>
      </c>
      <c r="G7" s="19">
        <v>161</v>
      </c>
      <c r="H7" s="19">
        <v>173</v>
      </c>
      <c r="I7" s="19">
        <v>160</v>
      </c>
      <c r="J7" s="19">
        <v>98</v>
      </c>
      <c r="K7" s="19">
        <v>97</v>
      </c>
      <c r="L7" s="19">
        <v>97</v>
      </c>
      <c r="M7" s="19">
        <v>48</v>
      </c>
      <c r="N7" s="19">
        <v>19</v>
      </c>
      <c r="O7" s="19">
        <v>6</v>
      </c>
      <c r="P7" s="19">
        <v>3</v>
      </c>
      <c r="Q7" s="19">
        <v>956</v>
      </c>
      <c r="R7" s="19">
        <v>43</v>
      </c>
      <c r="S7" s="19">
        <v>299</v>
      </c>
      <c r="T7" s="18"/>
    </row>
    <row r="8" spans="1:20" s="19" customFormat="1" ht="15.75">
      <c r="A8" s="33" t="s">
        <v>204</v>
      </c>
      <c r="B8" s="33">
        <f>C8-D8-E8-F8-G8-H8-I8-J8-K8-L8-M8-N8-O8-P8</f>
        <v>0</v>
      </c>
      <c r="C8" s="19">
        <v>1000</v>
      </c>
      <c r="D8" s="19">
        <v>4</v>
      </c>
      <c r="E8" s="19">
        <v>21</v>
      </c>
      <c r="F8" s="19">
        <v>115</v>
      </c>
      <c r="G8" s="19">
        <v>134</v>
      </c>
      <c r="H8" s="19">
        <v>121</v>
      </c>
      <c r="I8" s="19">
        <v>124</v>
      </c>
      <c r="J8" s="19">
        <v>156</v>
      </c>
      <c r="K8" s="19">
        <v>145</v>
      </c>
      <c r="L8" s="19">
        <v>111</v>
      </c>
      <c r="M8" s="19">
        <v>37</v>
      </c>
      <c r="N8" s="19">
        <v>22</v>
      </c>
      <c r="O8" s="19">
        <v>8</v>
      </c>
      <c r="P8" s="19">
        <v>2</v>
      </c>
      <c r="Q8" s="19">
        <v>951</v>
      </c>
      <c r="R8" s="19">
        <v>49</v>
      </c>
      <c r="S8" s="19">
        <v>273</v>
      </c>
      <c r="T8" s="18"/>
    </row>
    <row r="9" spans="1:2" s="18" customFormat="1" ht="13.5" customHeight="1">
      <c r="A9" s="18" t="s">
        <v>154</v>
      </c>
      <c r="B9" s="33"/>
    </row>
    <row r="10" spans="1:2" s="18" customFormat="1" ht="13.5" customHeight="1">
      <c r="A10" s="75" t="s">
        <v>169</v>
      </c>
      <c r="B10" s="33"/>
    </row>
    <row r="11" spans="1:2" s="18" customFormat="1" ht="30" customHeight="1">
      <c r="A11" s="65" t="s">
        <v>162</v>
      </c>
      <c r="B11" s="33"/>
    </row>
    <row r="12" spans="1:19" s="18" customFormat="1" ht="14.25" customHeight="1">
      <c r="A12" s="41" t="s">
        <v>205</v>
      </c>
      <c r="B12" s="33"/>
      <c r="C12" s="18">
        <v>1000</v>
      </c>
      <c r="D12" s="50" t="s">
        <v>66</v>
      </c>
      <c r="E12" s="50" t="s">
        <v>66</v>
      </c>
      <c r="F12" s="18">
        <v>65</v>
      </c>
      <c r="G12" s="18">
        <v>183</v>
      </c>
      <c r="H12" s="18">
        <v>197</v>
      </c>
      <c r="I12" s="18">
        <v>187</v>
      </c>
      <c r="J12" s="18">
        <v>131</v>
      </c>
      <c r="K12" s="18">
        <v>102</v>
      </c>
      <c r="L12" s="18">
        <v>88</v>
      </c>
      <c r="M12" s="18">
        <v>30</v>
      </c>
      <c r="N12" s="18">
        <v>12</v>
      </c>
      <c r="O12" s="18">
        <v>4</v>
      </c>
      <c r="P12" s="18">
        <v>1</v>
      </c>
      <c r="Q12" s="18">
        <v>971</v>
      </c>
      <c r="R12" s="18">
        <v>29</v>
      </c>
      <c r="S12" s="18">
        <v>248</v>
      </c>
    </row>
    <row r="13" spans="1:19" s="18" customFormat="1" ht="14.25" customHeight="1">
      <c r="A13" s="41" t="s">
        <v>204</v>
      </c>
      <c r="B13" s="33"/>
      <c r="C13" s="18">
        <v>1000</v>
      </c>
      <c r="D13" s="50" t="s">
        <v>66</v>
      </c>
      <c r="E13" s="50" t="s">
        <v>66</v>
      </c>
      <c r="F13" s="18">
        <v>78</v>
      </c>
      <c r="G13" s="18">
        <v>141</v>
      </c>
      <c r="H13" s="18">
        <v>128</v>
      </c>
      <c r="I13" s="18">
        <v>139</v>
      </c>
      <c r="J13" s="18">
        <v>161</v>
      </c>
      <c r="K13" s="18">
        <v>143</v>
      </c>
      <c r="L13" s="18">
        <v>113</v>
      </c>
      <c r="M13" s="18">
        <v>49</v>
      </c>
      <c r="N13" s="18">
        <v>33</v>
      </c>
      <c r="O13" s="18">
        <v>12</v>
      </c>
      <c r="P13" s="18">
        <v>3</v>
      </c>
      <c r="Q13" s="18">
        <v>927</v>
      </c>
      <c r="R13" s="18">
        <v>73</v>
      </c>
      <c r="S13" s="18">
        <v>219</v>
      </c>
    </row>
    <row r="14" spans="1:4" s="18" customFormat="1" ht="15.75">
      <c r="A14" s="67" t="s">
        <v>155</v>
      </c>
      <c r="B14" s="33" t="e">
        <f>C12-D12-E12-F12-G12-H12-I12-J12-K12-L12-M12-N12-O12-P12</f>
        <v>#VALUE!</v>
      </c>
      <c r="D14" s="50"/>
    </row>
    <row r="15" spans="1:19" s="18" customFormat="1" ht="15.75">
      <c r="A15" s="41" t="s">
        <v>205</v>
      </c>
      <c r="B15" s="33" t="e">
        <f>C13-D13-E13-F13-G13-H13-I13-J13-K13-L13-M13-N13-O13-P13</f>
        <v>#VALUE!</v>
      </c>
      <c r="C15" s="18">
        <v>1000</v>
      </c>
      <c r="D15" s="50" t="s">
        <v>66</v>
      </c>
      <c r="E15" s="18">
        <v>9</v>
      </c>
      <c r="F15" s="18">
        <v>196</v>
      </c>
      <c r="G15" s="18">
        <v>268</v>
      </c>
      <c r="H15" s="18">
        <v>190</v>
      </c>
      <c r="I15" s="18">
        <v>141</v>
      </c>
      <c r="J15" s="18">
        <v>80</v>
      </c>
      <c r="K15" s="18">
        <v>51</v>
      </c>
      <c r="L15" s="18">
        <v>36</v>
      </c>
      <c r="M15" s="18">
        <v>16</v>
      </c>
      <c r="N15" s="18">
        <v>7</v>
      </c>
      <c r="O15" s="18">
        <v>4</v>
      </c>
      <c r="P15" s="18">
        <v>2</v>
      </c>
      <c r="Q15" s="18">
        <v>979</v>
      </c>
      <c r="R15" s="18">
        <v>21</v>
      </c>
      <c r="S15" s="18">
        <v>473</v>
      </c>
    </row>
    <row r="16" spans="1:19" s="18" customFormat="1" ht="13.5" customHeight="1">
      <c r="A16" s="41" t="s">
        <v>204</v>
      </c>
      <c r="B16" s="33"/>
      <c r="C16" s="18">
        <v>1000</v>
      </c>
      <c r="D16" s="50" t="s">
        <v>66</v>
      </c>
      <c r="E16" s="18">
        <v>21</v>
      </c>
      <c r="F16" s="18">
        <v>268</v>
      </c>
      <c r="G16" s="18">
        <v>195</v>
      </c>
      <c r="H16" s="18">
        <v>152</v>
      </c>
      <c r="I16" s="18">
        <v>114</v>
      </c>
      <c r="J16" s="18">
        <v>101</v>
      </c>
      <c r="K16" s="18">
        <v>70</v>
      </c>
      <c r="L16" s="18">
        <v>49</v>
      </c>
      <c r="M16" s="18">
        <v>17</v>
      </c>
      <c r="N16" s="18">
        <v>9</v>
      </c>
      <c r="O16" s="18">
        <v>3</v>
      </c>
      <c r="P16" s="18">
        <v>1</v>
      </c>
      <c r="Q16" s="18">
        <v>980</v>
      </c>
      <c r="R16" s="18">
        <v>20</v>
      </c>
      <c r="S16" s="18">
        <v>484</v>
      </c>
    </row>
    <row r="17" spans="1:4" s="18" customFormat="1" ht="15.75">
      <c r="A17" s="67" t="s">
        <v>140</v>
      </c>
      <c r="B17" s="33" t="e">
        <f>C15-D15-E15-F15-G15-H15-I15-J15-K15-L15-M15-N15-O15-P15</f>
        <v>#VALUE!</v>
      </c>
      <c r="D17" s="50"/>
    </row>
    <row r="18" spans="1:19" s="18" customFormat="1" ht="15.75">
      <c r="A18" s="41" t="s">
        <v>205</v>
      </c>
      <c r="B18" s="33" t="e">
        <f>C16-D16-E16-F16-G16-H16-I16-J16-K16-L16-M16-N16-O16-P16</f>
        <v>#VALUE!</v>
      </c>
      <c r="C18" s="18">
        <v>1000</v>
      </c>
      <c r="D18" s="50" t="s">
        <v>66</v>
      </c>
      <c r="E18" s="18">
        <v>19</v>
      </c>
      <c r="F18" s="18">
        <v>124</v>
      </c>
      <c r="G18" s="18">
        <v>190</v>
      </c>
      <c r="H18" s="18">
        <v>192</v>
      </c>
      <c r="I18" s="18">
        <v>177</v>
      </c>
      <c r="J18" s="18">
        <v>104</v>
      </c>
      <c r="K18" s="18">
        <v>81</v>
      </c>
      <c r="L18" s="18">
        <v>74</v>
      </c>
      <c r="M18" s="18">
        <v>23</v>
      </c>
      <c r="N18" s="18">
        <v>11</v>
      </c>
      <c r="O18" s="18">
        <v>4</v>
      </c>
      <c r="P18" s="18">
        <v>1</v>
      </c>
      <c r="Q18" s="18">
        <v>975</v>
      </c>
      <c r="R18" s="18">
        <v>25</v>
      </c>
      <c r="S18" s="18">
        <v>333</v>
      </c>
    </row>
    <row r="19" spans="1:19" s="18" customFormat="1" ht="13.5" customHeight="1">
      <c r="A19" s="41" t="s">
        <v>204</v>
      </c>
      <c r="B19" s="33"/>
      <c r="C19" s="18">
        <v>1000</v>
      </c>
      <c r="D19" s="18">
        <v>0</v>
      </c>
      <c r="E19" s="18">
        <v>12</v>
      </c>
      <c r="F19" s="18">
        <v>98</v>
      </c>
      <c r="G19" s="18">
        <v>125</v>
      </c>
      <c r="H19" s="18">
        <v>134</v>
      </c>
      <c r="I19" s="18">
        <v>139</v>
      </c>
      <c r="J19" s="18">
        <v>169</v>
      </c>
      <c r="K19" s="18">
        <v>151</v>
      </c>
      <c r="L19" s="18">
        <v>113</v>
      </c>
      <c r="M19" s="18">
        <v>34</v>
      </c>
      <c r="N19" s="18">
        <v>18</v>
      </c>
      <c r="O19" s="18">
        <v>6</v>
      </c>
      <c r="P19" s="18">
        <v>1</v>
      </c>
      <c r="Q19" s="18">
        <v>957</v>
      </c>
      <c r="R19" s="18">
        <v>43</v>
      </c>
      <c r="S19" s="18">
        <v>236</v>
      </c>
    </row>
    <row r="20" spans="1:2" s="18" customFormat="1" ht="15.75">
      <c r="A20" s="67" t="s">
        <v>141</v>
      </c>
      <c r="B20" s="33" t="e">
        <f>C18-D18-E18-F18-G18-H18-I18-J18-K18-L18-M18-N18-O18-P18</f>
        <v>#VALUE!</v>
      </c>
    </row>
    <row r="21" spans="1:19" s="18" customFormat="1" ht="15.75">
      <c r="A21" s="41" t="s">
        <v>205</v>
      </c>
      <c r="B21" s="33">
        <f>C19-D19-E19-F19-G19-H19-I19-J19-K19-L19-M19-N19-O19-P19</f>
        <v>0</v>
      </c>
      <c r="C21" s="18">
        <v>1000</v>
      </c>
      <c r="D21" s="18">
        <v>4</v>
      </c>
      <c r="E21" s="18">
        <v>54</v>
      </c>
      <c r="F21" s="18">
        <v>135</v>
      </c>
      <c r="G21" s="18">
        <v>192</v>
      </c>
      <c r="H21" s="18">
        <v>209</v>
      </c>
      <c r="I21" s="18">
        <v>170</v>
      </c>
      <c r="J21" s="18">
        <v>89</v>
      </c>
      <c r="K21" s="18">
        <v>67</v>
      </c>
      <c r="L21" s="18">
        <v>52</v>
      </c>
      <c r="M21" s="18">
        <v>20</v>
      </c>
      <c r="N21" s="18">
        <v>6</v>
      </c>
      <c r="O21" s="18">
        <v>1</v>
      </c>
      <c r="P21" s="18">
        <v>1</v>
      </c>
      <c r="Q21" s="18">
        <v>988</v>
      </c>
      <c r="R21" s="18">
        <v>12</v>
      </c>
      <c r="S21" s="18">
        <v>384</v>
      </c>
    </row>
    <row r="22" spans="1:19" s="18" customFormat="1" ht="13.5" customHeight="1">
      <c r="A22" s="41" t="s">
        <v>204</v>
      </c>
      <c r="B22" s="33"/>
      <c r="C22" s="18">
        <v>1000</v>
      </c>
      <c r="D22" s="18">
        <v>2</v>
      </c>
      <c r="E22" s="18">
        <v>27</v>
      </c>
      <c r="F22" s="18">
        <v>124</v>
      </c>
      <c r="G22" s="18">
        <v>126</v>
      </c>
      <c r="H22" s="18">
        <v>113</v>
      </c>
      <c r="I22" s="18">
        <v>119</v>
      </c>
      <c r="J22" s="18">
        <v>163</v>
      </c>
      <c r="K22" s="18">
        <v>160</v>
      </c>
      <c r="L22" s="18">
        <v>111</v>
      </c>
      <c r="M22" s="18">
        <v>33</v>
      </c>
      <c r="N22" s="18">
        <v>16</v>
      </c>
      <c r="O22" s="18">
        <v>5</v>
      </c>
      <c r="P22" s="18">
        <v>1</v>
      </c>
      <c r="Q22" s="18">
        <v>969</v>
      </c>
      <c r="R22" s="18">
        <v>31</v>
      </c>
      <c r="S22" s="18">
        <v>279</v>
      </c>
    </row>
    <row r="23" spans="1:2" s="18" customFormat="1" ht="15.75">
      <c r="A23" s="76" t="s">
        <v>170</v>
      </c>
      <c r="B23" s="33">
        <f>C21-D21-E21-F21-G21-H21-I21-J21-K21-L21-M21-N21-O21-P21</f>
        <v>0</v>
      </c>
    </row>
    <row r="24" spans="1:2" s="18" customFormat="1" ht="15.75">
      <c r="A24" s="67" t="s">
        <v>143</v>
      </c>
      <c r="B24" s="33">
        <f>C22-D22-E22-F22-G22-H22-I22-J22-K22-L22-M22-N22-O22-P22</f>
        <v>0</v>
      </c>
    </row>
    <row r="25" spans="1:19" s="18" customFormat="1" ht="13.5" customHeight="1">
      <c r="A25" s="41" t="s">
        <v>205</v>
      </c>
      <c r="B25" s="33"/>
      <c r="C25" s="18">
        <v>1000</v>
      </c>
      <c r="D25" s="18">
        <v>12</v>
      </c>
      <c r="E25" s="18">
        <v>51</v>
      </c>
      <c r="F25" s="18">
        <v>142</v>
      </c>
      <c r="G25" s="18">
        <v>212</v>
      </c>
      <c r="H25" s="18">
        <v>210</v>
      </c>
      <c r="I25" s="18">
        <v>166</v>
      </c>
      <c r="J25" s="18">
        <v>84</v>
      </c>
      <c r="K25" s="18">
        <v>64</v>
      </c>
      <c r="L25" s="18">
        <v>41</v>
      </c>
      <c r="M25" s="18">
        <v>10</v>
      </c>
      <c r="N25" s="18">
        <v>5</v>
      </c>
      <c r="O25" s="18">
        <v>2</v>
      </c>
      <c r="P25" s="18">
        <v>1</v>
      </c>
      <c r="Q25" s="18">
        <v>987</v>
      </c>
      <c r="R25" s="18">
        <v>13</v>
      </c>
      <c r="S25" s="18">
        <v>417</v>
      </c>
    </row>
    <row r="26" spans="1:19" s="18" customFormat="1" ht="13.5" customHeight="1">
      <c r="A26" s="41" t="s">
        <v>204</v>
      </c>
      <c r="B26" s="33"/>
      <c r="C26" s="18">
        <v>1000</v>
      </c>
      <c r="D26" s="18">
        <v>7</v>
      </c>
      <c r="E26" s="18">
        <v>43</v>
      </c>
      <c r="F26" s="18">
        <v>134</v>
      </c>
      <c r="G26" s="18">
        <v>134</v>
      </c>
      <c r="H26" s="18">
        <v>113</v>
      </c>
      <c r="I26" s="18">
        <v>120</v>
      </c>
      <c r="J26" s="18">
        <v>164</v>
      </c>
      <c r="K26" s="18">
        <v>146</v>
      </c>
      <c r="L26" s="18">
        <v>98</v>
      </c>
      <c r="M26" s="18">
        <v>25</v>
      </c>
      <c r="N26" s="18">
        <v>12</v>
      </c>
      <c r="O26" s="18">
        <v>3</v>
      </c>
      <c r="P26" s="18">
        <v>1</v>
      </c>
      <c r="Q26" s="18">
        <v>973</v>
      </c>
      <c r="R26" s="18">
        <v>27</v>
      </c>
      <c r="S26" s="18">
        <v>317</v>
      </c>
    </row>
    <row r="27" spans="1:2" s="18" customFormat="1" ht="13.5" customHeight="1">
      <c r="A27" s="67" t="s">
        <v>144</v>
      </c>
      <c r="B27" s="33"/>
    </row>
    <row r="28" spans="1:19" s="18" customFormat="1" ht="15.75">
      <c r="A28" s="41" t="s">
        <v>205</v>
      </c>
      <c r="B28" s="33">
        <f>C25-D25-E25-F25-G25-H25-I25-J25-K25-L25-M25-N25-O25-P25</f>
        <v>0</v>
      </c>
      <c r="C28" s="18">
        <v>1000</v>
      </c>
      <c r="D28" s="18">
        <v>35</v>
      </c>
      <c r="E28" s="18">
        <v>27</v>
      </c>
      <c r="F28" s="18">
        <v>50</v>
      </c>
      <c r="G28" s="18">
        <v>67</v>
      </c>
      <c r="H28" s="18">
        <v>115</v>
      </c>
      <c r="I28" s="18">
        <v>164</v>
      </c>
      <c r="J28" s="18">
        <v>116</v>
      </c>
      <c r="K28" s="18">
        <v>162</v>
      </c>
      <c r="L28" s="18">
        <v>159</v>
      </c>
      <c r="M28" s="18">
        <v>62</v>
      </c>
      <c r="N28" s="18">
        <v>31</v>
      </c>
      <c r="O28" s="18">
        <v>9</v>
      </c>
      <c r="P28" s="18">
        <v>3</v>
      </c>
      <c r="Q28" s="18">
        <v>928</v>
      </c>
      <c r="R28" s="18">
        <v>67</v>
      </c>
      <c r="S28" s="18">
        <v>174</v>
      </c>
    </row>
    <row r="29" spans="1:19" s="18" customFormat="1" ht="15.75">
      <c r="A29" s="41" t="s">
        <v>204</v>
      </c>
      <c r="B29" s="33">
        <f>C26-D26-E26-F26-G26-H26-I26-J26-K26-L26-M26-N26-O26-P26</f>
        <v>0</v>
      </c>
      <c r="C29" s="18">
        <v>1000</v>
      </c>
      <c r="D29" s="18">
        <v>28</v>
      </c>
      <c r="E29" s="18">
        <v>58</v>
      </c>
      <c r="F29" s="18">
        <v>169</v>
      </c>
      <c r="G29" s="18">
        <v>156</v>
      </c>
      <c r="H29" s="18">
        <v>75</v>
      </c>
      <c r="I29" s="18">
        <v>56</v>
      </c>
      <c r="J29" s="18">
        <v>82</v>
      </c>
      <c r="K29" s="18">
        <v>129</v>
      </c>
      <c r="L29" s="18">
        <v>141</v>
      </c>
      <c r="M29" s="18">
        <v>52</v>
      </c>
      <c r="N29" s="18">
        <v>37</v>
      </c>
      <c r="O29" s="18">
        <v>13</v>
      </c>
      <c r="P29" s="18">
        <v>4</v>
      </c>
      <c r="Q29" s="18">
        <v>923</v>
      </c>
      <c r="R29" s="18">
        <v>74</v>
      </c>
      <c r="S29" s="18">
        <v>406</v>
      </c>
    </row>
    <row r="30" spans="1:2" s="18" customFormat="1" ht="13.5" customHeight="1">
      <c r="A30" s="67" t="s">
        <v>141</v>
      </c>
      <c r="B30" s="33"/>
    </row>
    <row r="31" spans="1:19" s="18" customFormat="1" ht="15.75">
      <c r="A31" s="41" t="s">
        <v>205</v>
      </c>
      <c r="B31" s="33">
        <f>C28-D28-E28-F28-G28-H28-I28-J28-K28-L28-M28-N28-O28-P28</f>
        <v>0</v>
      </c>
      <c r="C31" s="18">
        <v>1000</v>
      </c>
      <c r="D31" s="18">
        <v>6</v>
      </c>
      <c r="E31" s="18">
        <v>3</v>
      </c>
      <c r="F31" s="18">
        <v>7</v>
      </c>
      <c r="G31" s="18">
        <v>11</v>
      </c>
      <c r="H31" s="18">
        <v>25</v>
      </c>
      <c r="I31" s="18">
        <v>47</v>
      </c>
      <c r="J31" s="18">
        <v>59</v>
      </c>
      <c r="K31" s="18">
        <v>178</v>
      </c>
      <c r="L31" s="18">
        <v>298</v>
      </c>
      <c r="M31" s="18">
        <v>248</v>
      </c>
      <c r="N31" s="18">
        <v>84</v>
      </c>
      <c r="O31" s="18">
        <v>23</v>
      </c>
      <c r="P31" s="18">
        <v>11</v>
      </c>
      <c r="Q31" s="18">
        <v>811</v>
      </c>
      <c r="R31" s="18">
        <v>186</v>
      </c>
      <c r="S31" s="18">
        <v>25</v>
      </c>
    </row>
    <row r="32" spans="1:19" s="18" customFormat="1" ht="15.75">
      <c r="A32" s="41" t="s">
        <v>204</v>
      </c>
      <c r="B32" s="33">
        <f>C29-D29-E29-F29-G29-H29-I29-J29-K29-L29-M29-N29-O29-P29</f>
        <v>0</v>
      </c>
      <c r="C32" s="18">
        <v>1000</v>
      </c>
      <c r="D32" s="18">
        <v>24</v>
      </c>
      <c r="E32" s="18">
        <v>45</v>
      </c>
      <c r="F32" s="18">
        <v>119</v>
      </c>
      <c r="G32" s="18">
        <v>82</v>
      </c>
      <c r="H32" s="18">
        <v>41</v>
      </c>
      <c r="I32" s="18">
        <v>34</v>
      </c>
      <c r="J32" s="18">
        <v>55</v>
      </c>
      <c r="K32" s="18">
        <v>109</v>
      </c>
      <c r="L32" s="18">
        <v>151</v>
      </c>
      <c r="M32" s="18">
        <v>108</v>
      </c>
      <c r="N32" s="18">
        <v>122</v>
      </c>
      <c r="O32" s="18">
        <v>69</v>
      </c>
      <c r="P32" s="18">
        <v>41</v>
      </c>
      <c r="Q32" s="18">
        <v>736</v>
      </c>
      <c r="R32" s="18">
        <v>259</v>
      </c>
      <c r="S32" s="18">
        <v>264</v>
      </c>
    </row>
    <row r="33" spans="1:2" s="18" customFormat="1" ht="13.5" customHeight="1">
      <c r="A33" s="76" t="s">
        <v>171</v>
      </c>
      <c r="B33" s="33"/>
    </row>
    <row r="34" spans="1:2" s="18" customFormat="1" ht="15.75">
      <c r="A34" s="76" t="s">
        <v>172</v>
      </c>
      <c r="B34" s="33">
        <f>C31-D31-E31-F31-G31-H31-I31-J31-K31-L31-M31-N31-O31-P31</f>
        <v>0</v>
      </c>
    </row>
    <row r="35" spans="1:19" s="18" customFormat="1" ht="15.75">
      <c r="A35" s="41" t="s">
        <v>205</v>
      </c>
      <c r="B35" s="33">
        <f>C32-D32-E32-F32-G32-H32-I32-J32-K32-L32-M32-N32-O32-P32</f>
        <v>0</v>
      </c>
      <c r="C35" s="18">
        <v>1000</v>
      </c>
      <c r="D35" s="18">
        <v>2</v>
      </c>
      <c r="E35" s="18">
        <v>3</v>
      </c>
      <c r="F35" s="18">
        <v>8</v>
      </c>
      <c r="G35" s="18">
        <v>12</v>
      </c>
      <c r="H35" s="18">
        <v>15</v>
      </c>
      <c r="I35" s="18">
        <v>18</v>
      </c>
      <c r="J35" s="18">
        <v>26</v>
      </c>
      <c r="K35" s="18">
        <v>95</v>
      </c>
      <c r="L35" s="18">
        <v>272</v>
      </c>
      <c r="M35" s="18">
        <v>336</v>
      </c>
      <c r="N35" s="18">
        <v>106</v>
      </c>
      <c r="O35" s="18">
        <v>49</v>
      </c>
      <c r="P35" s="18">
        <v>58</v>
      </c>
      <c r="Q35" s="18">
        <v>677</v>
      </c>
      <c r="R35" s="18">
        <v>322</v>
      </c>
      <c r="S35" s="18">
        <v>25</v>
      </c>
    </row>
    <row r="36" spans="1:19" s="18" customFormat="1" ht="15.75">
      <c r="A36" s="41" t="s">
        <v>204</v>
      </c>
      <c r="B36" s="33"/>
      <c r="C36" s="18">
        <v>1000</v>
      </c>
      <c r="D36" s="18">
        <v>35</v>
      </c>
      <c r="E36" s="18">
        <v>52</v>
      </c>
      <c r="F36" s="18">
        <v>139</v>
      </c>
      <c r="G36" s="18">
        <v>127</v>
      </c>
      <c r="H36" s="18">
        <v>112</v>
      </c>
      <c r="I36" s="18">
        <v>85</v>
      </c>
      <c r="J36" s="18">
        <v>73</v>
      </c>
      <c r="K36" s="18">
        <v>85</v>
      </c>
      <c r="L36" s="18">
        <v>70</v>
      </c>
      <c r="M36" s="18">
        <v>32</v>
      </c>
      <c r="N36" s="18">
        <v>52</v>
      </c>
      <c r="O36" s="18">
        <v>70</v>
      </c>
      <c r="P36" s="18">
        <v>68</v>
      </c>
      <c r="Q36" s="18">
        <v>793</v>
      </c>
      <c r="R36" s="18">
        <v>199</v>
      </c>
      <c r="S36" s="18">
        <v>345</v>
      </c>
    </row>
    <row r="37" spans="1:2" s="18" customFormat="1" ht="15.75">
      <c r="A37" s="74" t="s">
        <v>173</v>
      </c>
      <c r="B37" s="33"/>
    </row>
    <row r="38" spans="1:2" s="18" customFormat="1" ht="15.75">
      <c r="A38" s="74" t="s">
        <v>174</v>
      </c>
      <c r="B38" s="33">
        <f>C35-D35-E35-F35-G35-H35-I35-J35-K35-L35-M35-N35-O35-P35</f>
        <v>0</v>
      </c>
    </row>
    <row r="39" spans="1:19" s="18" customFormat="1" ht="15.75">
      <c r="A39" s="41" t="s">
        <v>205</v>
      </c>
      <c r="B39" s="33">
        <f>C36-D36-E36-F36-G36-H36-I36-J36-K36-L36-M36-N36-O36-P36</f>
        <v>0</v>
      </c>
      <c r="C39" s="18">
        <v>1000</v>
      </c>
      <c r="D39" s="50" t="s">
        <v>66</v>
      </c>
      <c r="E39" s="50" t="s">
        <v>66</v>
      </c>
      <c r="F39" s="18">
        <v>75</v>
      </c>
      <c r="G39" s="18">
        <v>199</v>
      </c>
      <c r="H39" s="18">
        <v>213</v>
      </c>
      <c r="I39" s="18">
        <v>197</v>
      </c>
      <c r="J39" s="18">
        <v>119</v>
      </c>
      <c r="K39" s="18">
        <v>96</v>
      </c>
      <c r="L39" s="18">
        <v>67</v>
      </c>
      <c r="M39" s="18">
        <v>24</v>
      </c>
      <c r="N39" s="18">
        <v>6</v>
      </c>
      <c r="O39" s="18">
        <v>3</v>
      </c>
      <c r="P39" s="18">
        <v>1</v>
      </c>
      <c r="Q39" s="18">
        <v>984</v>
      </c>
      <c r="R39" s="18">
        <v>16</v>
      </c>
      <c r="S39" s="18">
        <v>275</v>
      </c>
    </row>
    <row r="40" spans="1:19" s="18" customFormat="1" ht="13.5" customHeight="1">
      <c r="A40" s="41" t="s">
        <v>204</v>
      </c>
      <c r="B40" s="33"/>
      <c r="C40" s="18">
        <v>1000</v>
      </c>
      <c r="D40" s="18">
        <v>1</v>
      </c>
      <c r="E40" s="18">
        <v>6</v>
      </c>
      <c r="F40" s="18">
        <v>89</v>
      </c>
      <c r="G40" s="18">
        <v>153</v>
      </c>
      <c r="H40" s="18">
        <v>154</v>
      </c>
      <c r="I40" s="18">
        <v>114</v>
      </c>
      <c r="J40" s="18">
        <v>128</v>
      </c>
      <c r="K40" s="18">
        <v>170</v>
      </c>
      <c r="L40" s="18">
        <v>100</v>
      </c>
      <c r="M40" s="18">
        <v>58</v>
      </c>
      <c r="N40" s="18">
        <v>22</v>
      </c>
      <c r="O40" s="18">
        <v>3</v>
      </c>
      <c r="P40" s="18">
        <v>2</v>
      </c>
      <c r="Q40" s="18">
        <v>949</v>
      </c>
      <c r="R40" s="18">
        <v>51</v>
      </c>
      <c r="S40" s="18">
        <v>250</v>
      </c>
    </row>
    <row r="41" spans="1:2" s="18" customFormat="1" ht="13.5" customHeight="1">
      <c r="A41" s="41"/>
      <c r="B41" s="33"/>
    </row>
    <row r="42" spans="1:2" s="18" customFormat="1" ht="13.5" customHeight="1">
      <c r="A42" s="41"/>
      <c r="B42" s="33"/>
    </row>
    <row r="43" spans="1:19" s="18" customFormat="1" ht="13.5" customHeight="1">
      <c r="A43" s="41"/>
      <c r="B43" s="33"/>
      <c r="R43" s="132" t="s">
        <v>168</v>
      </c>
      <c r="S43" s="132"/>
    </row>
    <row r="44" spans="1:19" s="18" customFormat="1" ht="35.25" customHeight="1">
      <c r="A44" s="122"/>
      <c r="B44" s="60"/>
      <c r="C44" s="130" t="s">
        <v>332</v>
      </c>
      <c r="D44" s="138" t="s">
        <v>62</v>
      </c>
      <c r="E44" s="139"/>
      <c r="F44" s="139"/>
      <c r="G44" s="139"/>
      <c r="H44" s="139"/>
      <c r="I44" s="139"/>
      <c r="J44" s="135" t="s">
        <v>63</v>
      </c>
      <c r="K44" s="135"/>
      <c r="L44" s="135"/>
      <c r="M44" s="135"/>
      <c r="N44" s="135"/>
      <c r="O44" s="135"/>
      <c r="P44" s="136"/>
      <c r="Q44" s="133" t="s">
        <v>188</v>
      </c>
      <c r="R44" s="134"/>
      <c r="S44" s="134"/>
    </row>
    <row r="45" spans="1:19" s="18" customFormat="1" ht="94.5" customHeight="1">
      <c r="A45" s="124"/>
      <c r="B45" s="22"/>
      <c r="C45" s="131"/>
      <c r="D45" s="35" t="s">
        <v>42</v>
      </c>
      <c r="E45" s="51" t="s">
        <v>43</v>
      </c>
      <c r="F45" s="35" t="s">
        <v>44</v>
      </c>
      <c r="G45" s="51" t="s">
        <v>45</v>
      </c>
      <c r="H45" s="35" t="s">
        <v>46</v>
      </c>
      <c r="I45" s="51" t="s">
        <v>47</v>
      </c>
      <c r="J45" s="43" t="s">
        <v>48</v>
      </c>
      <c r="K45" s="51" t="s">
        <v>49</v>
      </c>
      <c r="L45" s="51" t="s">
        <v>58</v>
      </c>
      <c r="M45" s="35" t="s">
        <v>59</v>
      </c>
      <c r="N45" s="51" t="s">
        <v>60</v>
      </c>
      <c r="O45" s="51" t="s">
        <v>61</v>
      </c>
      <c r="P45" s="34" t="s">
        <v>50</v>
      </c>
      <c r="Q45" s="44" t="s">
        <v>51</v>
      </c>
      <c r="R45" s="44" t="s">
        <v>52</v>
      </c>
      <c r="S45" s="34" t="s">
        <v>315</v>
      </c>
    </row>
    <row r="46" spans="3:20" s="19" customFormat="1" ht="15.75">
      <c r="C46" s="129" t="s">
        <v>54</v>
      </c>
      <c r="D46" s="129"/>
      <c r="E46" s="129"/>
      <c r="F46" s="129"/>
      <c r="G46" s="129"/>
      <c r="H46" s="129"/>
      <c r="I46" s="129"/>
      <c r="J46" s="19" t="s">
        <v>57</v>
      </c>
      <c r="T46" s="18"/>
    </row>
    <row r="47" spans="1:20" s="19" customFormat="1" ht="15.75">
      <c r="A47" s="33" t="s">
        <v>205</v>
      </c>
      <c r="B47" s="33">
        <f>C47-F47-G47-H47-I47-J47-K47-L47-M47-N47-O47-P47-E47-D47</f>
        <v>0</v>
      </c>
      <c r="C47" s="19">
        <v>1000</v>
      </c>
      <c r="D47" s="19">
        <v>8</v>
      </c>
      <c r="E47" s="19">
        <v>26</v>
      </c>
      <c r="F47" s="19">
        <v>101</v>
      </c>
      <c r="G47" s="19">
        <v>161</v>
      </c>
      <c r="H47" s="19">
        <v>172</v>
      </c>
      <c r="I47" s="19">
        <v>163</v>
      </c>
      <c r="J47" s="19">
        <v>103</v>
      </c>
      <c r="K47" s="19">
        <v>99</v>
      </c>
      <c r="L47" s="19">
        <v>95</v>
      </c>
      <c r="M47" s="19">
        <v>43</v>
      </c>
      <c r="N47" s="19">
        <v>20</v>
      </c>
      <c r="O47" s="19">
        <v>6</v>
      </c>
      <c r="P47" s="19">
        <v>3</v>
      </c>
      <c r="Q47" s="19">
        <v>954</v>
      </c>
      <c r="R47" s="19">
        <v>46</v>
      </c>
      <c r="S47" s="19">
        <v>295</v>
      </c>
      <c r="T47" s="18"/>
    </row>
    <row r="48" spans="1:20" s="19" customFormat="1" ht="15.75">
      <c r="A48" s="33" t="s">
        <v>204</v>
      </c>
      <c r="B48" s="33">
        <f>C48-F48-G48-H48-I48-J48-K48-L48-M48-N48-O48-P48-E48-D48</f>
        <v>0</v>
      </c>
      <c r="C48" s="19">
        <v>1000</v>
      </c>
      <c r="D48" s="19">
        <v>3</v>
      </c>
      <c r="E48" s="19">
        <v>22</v>
      </c>
      <c r="F48" s="19">
        <v>117</v>
      </c>
      <c r="G48" s="19">
        <v>138</v>
      </c>
      <c r="H48" s="19">
        <v>123</v>
      </c>
      <c r="I48" s="19">
        <v>123</v>
      </c>
      <c r="J48" s="19">
        <v>151</v>
      </c>
      <c r="K48" s="19">
        <v>140</v>
      </c>
      <c r="L48" s="19">
        <v>109</v>
      </c>
      <c r="M48" s="19">
        <v>38</v>
      </c>
      <c r="N48" s="19">
        <v>24</v>
      </c>
      <c r="O48" s="19">
        <v>9</v>
      </c>
      <c r="P48" s="19">
        <v>3</v>
      </c>
      <c r="Q48" s="19">
        <v>946</v>
      </c>
      <c r="R48" s="19">
        <v>54</v>
      </c>
      <c r="S48" s="19">
        <v>280</v>
      </c>
      <c r="T48" s="18"/>
    </row>
    <row r="49" spans="1:2" s="18" customFormat="1" ht="15.75">
      <c r="A49" s="18" t="s">
        <v>154</v>
      </c>
      <c r="B49" s="33"/>
    </row>
    <row r="50" spans="1:2" s="18" customFormat="1" ht="31.5">
      <c r="A50" s="75" t="s">
        <v>169</v>
      </c>
      <c r="B50" s="33"/>
    </row>
    <row r="51" spans="1:2" s="18" customFormat="1" ht="31.5">
      <c r="A51" s="65" t="s">
        <v>162</v>
      </c>
      <c r="B51" s="33"/>
    </row>
    <row r="52" spans="1:19" s="18" customFormat="1" ht="15.75">
      <c r="A52" s="41" t="s">
        <v>205</v>
      </c>
      <c r="B52" s="33"/>
      <c r="C52" s="18">
        <v>1000</v>
      </c>
      <c r="D52" s="50" t="s">
        <v>66</v>
      </c>
      <c r="E52" s="50" t="s">
        <v>66</v>
      </c>
      <c r="F52" s="18">
        <v>63</v>
      </c>
      <c r="G52" s="18">
        <v>182</v>
      </c>
      <c r="H52" s="18">
        <v>195</v>
      </c>
      <c r="I52" s="18">
        <v>186</v>
      </c>
      <c r="J52" s="18">
        <v>131</v>
      </c>
      <c r="K52" s="18">
        <v>105</v>
      </c>
      <c r="L52" s="18">
        <v>90</v>
      </c>
      <c r="M52" s="18">
        <v>30</v>
      </c>
      <c r="N52" s="18">
        <v>12</v>
      </c>
      <c r="O52" s="18">
        <v>4</v>
      </c>
      <c r="P52" s="18">
        <v>2</v>
      </c>
      <c r="Q52" s="18">
        <v>970</v>
      </c>
      <c r="R52" s="18">
        <v>30</v>
      </c>
      <c r="S52" s="18">
        <v>245</v>
      </c>
    </row>
    <row r="53" spans="1:19" s="18" customFormat="1" ht="15.75">
      <c r="A53" s="41" t="s">
        <v>204</v>
      </c>
      <c r="B53" s="33"/>
      <c r="C53" s="18">
        <v>1000</v>
      </c>
      <c r="D53" s="50" t="s">
        <v>66</v>
      </c>
      <c r="E53" s="50" t="s">
        <v>66</v>
      </c>
      <c r="F53" s="18">
        <v>81</v>
      </c>
      <c r="G53" s="18">
        <v>147</v>
      </c>
      <c r="H53" s="18">
        <v>130</v>
      </c>
      <c r="I53" s="18">
        <v>138</v>
      </c>
      <c r="J53" s="18">
        <v>159</v>
      </c>
      <c r="K53" s="18">
        <v>139</v>
      </c>
      <c r="L53" s="18">
        <v>110</v>
      </c>
      <c r="M53" s="18">
        <v>48</v>
      </c>
      <c r="N53" s="18">
        <v>33</v>
      </c>
      <c r="O53" s="18">
        <v>12</v>
      </c>
      <c r="P53" s="18">
        <v>3</v>
      </c>
      <c r="Q53" s="18">
        <v>927</v>
      </c>
      <c r="R53" s="18">
        <v>73</v>
      </c>
      <c r="S53" s="18">
        <v>227</v>
      </c>
    </row>
    <row r="54" spans="1:4" s="18" customFormat="1" ht="15.75">
      <c r="A54" s="67" t="s">
        <v>155</v>
      </c>
      <c r="B54" s="33">
        <f>C52-F52-G52-H52-I52-J52-K52-L52-M52-N52-O52-P52</f>
        <v>0</v>
      </c>
      <c r="D54" s="50"/>
    </row>
    <row r="55" spans="1:19" s="18" customFormat="1" ht="15.75">
      <c r="A55" s="41" t="s">
        <v>205</v>
      </c>
      <c r="B55" s="33">
        <f>C53-F53-G53-H53-I53-J53-K53-L53-M53-N53-O53-P53</f>
        <v>0</v>
      </c>
      <c r="C55" s="18">
        <v>1000</v>
      </c>
      <c r="D55" s="50" t="s">
        <v>66</v>
      </c>
      <c r="E55" s="18">
        <v>9</v>
      </c>
      <c r="F55" s="18">
        <v>204</v>
      </c>
      <c r="G55" s="18">
        <v>271</v>
      </c>
      <c r="H55" s="18">
        <v>185</v>
      </c>
      <c r="I55" s="18">
        <v>137</v>
      </c>
      <c r="J55" s="18">
        <v>80</v>
      </c>
      <c r="K55" s="18">
        <v>52</v>
      </c>
      <c r="L55" s="18">
        <v>36</v>
      </c>
      <c r="M55" s="18">
        <v>13</v>
      </c>
      <c r="N55" s="18">
        <v>7</v>
      </c>
      <c r="O55" s="18">
        <v>4</v>
      </c>
      <c r="P55" s="18">
        <v>2</v>
      </c>
      <c r="Q55" s="18">
        <v>981</v>
      </c>
      <c r="R55" s="18">
        <v>19</v>
      </c>
      <c r="S55" s="18">
        <v>483</v>
      </c>
    </row>
    <row r="56" spans="1:19" s="18" customFormat="1" ht="15.75">
      <c r="A56" s="41" t="s">
        <v>204</v>
      </c>
      <c r="B56" s="33"/>
      <c r="C56" s="18">
        <v>1000</v>
      </c>
      <c r="D56" s="50" t="s">
        <v>66</v>
      </c>
      <c r="E56" s="18">
        <v>22</v>
      </c>
      <c r="F56" s="18">
        <v>278</v>
      </c>
      <c r="G56" s="18">
        <v>198</v>
      </c>
      <c r="H56" s="18">
        <v>151</v>
      </c>
      <c r="I56" s="18">
        <v>111</v>
      </c>
      <c r="J56" s="18">
        <v>97</v>
      </c>
      <c r="K56" s="18">
        <v>67</v>
      </c>
      <c r="L56" s="18">
        <v>46</v>
      </c>
      <c r="M56" s="18">
        <v>17</v>
      </c>
      <c r="N56" s="18">
        <v>9</v>
      </c>
      <c r="O56" s="18">
        <v>3</v>
      </c>
      <c r="P56" s="18">
        <v>1</v>
      </c>
      <c r="Q56" s="18">
        <v>980</v>
      </c>
      <c r="R56" s="18">
        <v>20</v>
      </c>
      <c r="S56" s="18">
        <v>499</v>
      </c>
    </row>
    <row r="57" spans="1:4" s="18" customFormat="1" ht="15.75">
      <c r="A57" s="67" t="s">
        <v>140</v>
      </c>
      <c r="B57" s="33">
        <f>C55-F55-G55-H55-I55-J55-K55-L55-M55-N55-O55-P55-E55</f>
        <v>0</v>
      </c>
      <c r="D57" s="50"/>
    </row>
    <row r="58" spans="1:19" s="18" customFormat="1" ht="15.75">
      <c r="A58" s="41" t="s">
        <v>205</v>
      </c>
      <c r="B58" s="33" t="e">
        <f>C56-F56-G56-H56-I56-J56-K56-L56-M56-N56-O56-P56-E56-D56</f>
        <v>#VALUE!</v>
      </c>
      <c r="C58" s="18">
        <v>1000</v>
      </c>
      <c r="D58" s="50" t="s">
        <v>66</v>
      </c>
      <c r="E58" s="18">
        <v>18</v>
      </c>
      <c r="F58" s="18">
        <v>122</v>
      </c>
      <c r="G58" s="18">
        <v>185</v>
      </c>
      <c r="H58" s="18">
        <v>189</v>
      </c>
      <c r="I58" s="18">
        <v>177</v>
      </c>
      <c r="J58" s="18">
        <v>107</v>
      </c>
      <c r="K58" s="18">
        <v>85</v>
      </c>
      <c r="L58" s="18">
        <v>77</v>
      </c>
      <c r="M58" s="18">
        <v>24</v>
      </c>
      <c r="N58" s="18">
        <v>11</v>
      </c>
      <c r="O58" s="18">
        <v>4</v>
      </c>
      <c r="P58" s="18">
        <v>1</v>
      </c>
      <c r="Q58" s="18">
        <v>973</v>
      </c>
      <c r="R58" s="18">
        <v>27</v>
      </c>
      <c r="S58" s="18">
        <v>324</v>
      </c>
    </row>
    <row r="59" spans="1:19" s="18" customFormat="1" ht="15.75">
      <c r="A59" s="41" t="s">
        <v>204</v>
      </c>
      <c r="B59" s="33"/>
      <c r="C59" s="18">
        <v>1000</v>
      </c>
      <c r="D59" s="14">
        <v>0</v>
      </c>
      <c r="E59" s="14">
        <v>13</v>
      </c>
      <c r="F59" s="14">
        <v>103</v>
      </c>
      <c r="G59" s="14">
        <v>130</v>
      </c>
      <c r="H59" s="14">
        <v>136</v>
      </c>
      <c r="I59" s="14">
        <v>136</v>
      </c>
      <c r="J59" s="14">
        <v>163</v>
      </c>
      <c r="K59" s="14">
        <v>147</v>
      </c>
      <c r="L59" s="14">
        <v>111</v>
      </c>
      <c r="M59" s="14">
        <v>34</v>
      </c>
      <c r="N59" s="14">
        <v>19</v>
      </c>
      <c r="O59" s="14">
        <v>6</v>
      </c>
      <c r="P59" s="14">
        <v>2</v>
      </c>
      <c r="Q59" s="14">
        <v>955</v>
      </c>
      <c r="R59" s="14">
        <v>45</v>
      </c>
      <c r="S59" s="14">
        <v>245</v>
      </c>
    </row>
    <row r="60" spans="1:2" s="18" customFormat="1" ht="15.75">
      <c r="A60" s="67" t="s">
        <v>141</v>
      </c>
      <c r="B60" s="33" t="e">
        <f>C58-F58-G58-H58-I58-J58-K58-L58-M58-N58-O58-P58-E58-D58</f>
        <v>#VALUE!</v>
      </c>
    </row>
    <row r="61" spans="1:19" s="18" customFormat="1" ht="15.75">
      <c r="A61" s="41" t="s">
        <v>205</v>
      </c>
      <c r="B61" s="33">
        <f>C59-F59-G59-H59-I59-J59-K59-L59-M59-N59-O59-P59-E59-D59</f>
        <v>0</v>
      </c>
      <c r="C61" s="18">
        <v>1000</v>
      </c>
      <c r="D61" s="18">
        <v>4</v>
      </c>
      <c r="E61" s="18">
        <v>55</v>
      </c>
      <c r="F61" s="18">
        <v>138</v>
      </c>
      <c r="G61" s="18">
        <v>190</v>
      </c>
      <c r="H61" s="18">
        <v>202</v>
      </c>
      <c r="I61" s="18">
        <v>167</v>
      </c>
      <c r="J61" s="18">
        <v>91</v>
      </c>
      <c r="K61" s="18">
        <v>70</v>
      </c>
      <c r="L61" s="18">
        <v>53</v>
      </c>
      <c r="M61" s="18">
        <v>20</v>
      </c>
      <c r="N61" s="18">
        <v>7</v>
      </c>
      <c r="O61" s="18">
        <v>2</v>
      </c>
      <c r="P61" s="18">
        <v>1</v>
      </c>
      <c r="Q61" s="18">
        <v>987</v>
      </c>
      <c r="R61" s="18">
        <v>13</v>
      </c>
      <c r="S61" s="18">
        <v>388</v>
      </c>
    </row>
    <row r="62" spans="1:19" s="18" customFormat="1" ht="15.75">
      <c r="A62" s="41" t="s">
        <v>204</v>
      </c>
      <c r="B62" s="33"/>
      <c r="C62" s="18">
        <v>1000</v>
      </c>
      <c r="D62" s="14">
        <v>2</v>
      </c>
      <c r="E62" s="14">
        <v>31</v>
      </c>
      <c r="F62" s="14">
        <v>134</v>
      </c>
      <c r="G62" s="14">
        <v>130</v>
      </c>
      <c r="H62" s="14">
        <v>116</v>
      </c>
      <c r="I62" s="14">
        <v>115</v>
      </c>
      <c r="J62" s="14">
        <v>152</v>
      </c>
      <c r="K62" s="14">
        <v>152</v>
      </c>
      <c r="L62" s="14">
        <v>108</v>
      </c>
      <c r="M62" s="14">
        <v>34</v>
      </c>
      <c r="N62" s="14">
        <v>19</v>
      </c>
      <c r="O62" s="14">
        <v>5</v>
      </c>
      <c r="P62" s="14">
        <v>2</v>
      </c>
      <c r="Q62" s="14">
        <v>963</v>
      </c>
      <c r="R62" s="14">
        <v>37</v>
      </c>
      <c r="S62" s="14">
        <v>297</v>
      </c>
    </row>
    <row r="63" spans="1:2" s="18" customFormat="1" ht="15.75">
      <c r="A63" s="76" t="s">
        <v>170</v>
      </c>
      <c r="B63" s="33">
        <f>C61-F61-G61-H61-I61-J61-K61-L61-M61-N61-O61-P61-E61-D61</f>
        <v>0</v>
      </c>
    </row>
    <row r="64" spans="1:2" s="18" customFormat="1" ht="15.75">
      <c r="A64" s="67" t="s">
        <v>143</v>
      </c>
      <c r="B64" s="33">
        <f>C62-F62-G62-H62-I62-J62-K62-L62-M62-N62-O62-P62-E62-D62</f>
        <v>0</v>
      </c>
    </row>
    <row r="65" spans="1:19" s="18" customFormat="1" ht="15.75">
      <c r="A65" s="41" t="s">
        <v>205</v>
      </c>
      <c r="B65" s="33"/>
      <c r="C65" s="18">
        <v>1000</v>
      </c>
      <c r="D65" s="18">
        <v>12</v>
      </c>
      <c r="E65" s="18">
        <v>45</v>
      </c>
      <c r="F65" s="18">
        <v>132</v>
      </c>
      <c r="G65" s="18">
        <v>202</v>
      </c>
      <c r="H65" s="18">
        <v>207</v>
      </c>
      <c r="I65" s="18">
        <v>173</v>
      </c>
      <c r="J65" s="18">
        <v>92</v>
      </c>
      <c r="K65" s="18">
        <v>71</v>
      </c>
      <c r="L65" s="18">
        <v>46</v>
      </c>
      <c r="M65" s="18">
        <v>11</v>
      </c>
      <c r="N65" s="18">
        <v>6</v>
      </c>
      <c r="O65" s="18">
        <v>2</v>
      </c>
      <c r="P65" s="18">
        <v>1</v>
      </c>
      <c r="Q65" s="18">
        <v>985</v>
      </c>
      <c r="R65" s="18">
        <v>15</v>
      </c>
      <c r="S65" s="18">
        <v>391</v>
      </c>
    </row>
    <row r="66" spans="1:19" s="18" customFormat="1" ht="15.75">
      <c r="A66" s="41" t="s">
        <v>204</v>
      </c>
      <c r="B66" s="33"/>
      <c r="C66" s="18">
        <v>1000</v>
      </c>
      <c r="D66" s="14">
        <v>7</v>
      </c>
      <c r="E66" s="14">
        <v>48</v>
      </c>
      <c r="F66" s="14">
        <v>139</v>
      </c>
      <c r="G66" s="14">
        <v>135</v>
      </c>
      <c r="H66" s="14">
        <v>109</v>
      </c>
      <c r="I66" s="14">
        <v>112</v>
      </c>
      <c r="J66" s="14">
        <v>156</v>
      </c>
      <c r="K66" s="14">
        <v>143</v>
      </c>
      <c r="L66" s="14">
        <v>103</v>
      </c>
      <c r="M66" s="14">
        <v>28</v>
      </c>
      <c r="N66" s="14">
        <v>15</v>
      </c>
      <c r="O66" s="14">
        <v>4</v>
      </c>
      <c r="P66" s="14">
        <v>1</v>
      </c>
      <c r="Q66" s="14">
        <v>968</v>
      </c>
      <c r="R66" s="14">
        <v>32</v>
      </c>
      <c r="S66" s="14">
        <v>330</v>
      </c>
    </row>
    <row r="67" spans="1:2" s="18" customFormat="1" ht="15.75">
      <c r="A67" s="67" t="s">
        <v>144</v>
      </c>
      <c r="B67" s="33"/>
    </row>
    <row r="68" spans="1:19" s="18" customFormat="1" ht="15.75">
      <c r="A68" s="41" t="s">
        <v>205</v>
      </c>
      <c r="B68" s="33">
        <f>C65-F65-G65-H65-I65-J65-K65-L65-M65-N65-O65-P65-E65-D65</f>
        <v>0</v>
      </c>
      <c r="C68" s="18">
        <v>1000</v>
      </c>
      <c r="D68" s="18">
        <v>32</v>
      </c>
      <c r="E68" s="18">
        <v>23</v>
      </c>
      <c r="F68" s="18">
        <v>40</v>
      </c>
      <c r="G68" s="18">
        <v>53</v>
      </c>
      <c r="H68" s="18">
        <v>100</v>
      </c>
      <c r="I68" s="18">
        <v>158</v>
      </c>
      <c r="J68" s="18">
        <v>122</v>
      </c>
      <c r="K68" s="18">
        <v>175</v>
      </c>
      <c r="L68" s="18">
        <v>174</v>
      </c>
      <c r="M68" s="18">
        <v>71</v>
      </c>
      <c r="N68" s="18">
        <v>38</v>
      </c>
      <c r="O68" s="18">
        <v>11</v>
      </c>
      <c r="P68" s="18">
        <v>3</v>
      </c>
      <c r="Q68" s="18">
        <v>911</v>
      </c>
      <c r="R68" s="18">
        <v>83</v>
      </c>
      <c r="S68" s="18">
        <v>145</v>
      </c>
    </row>
    <row r="69" spans="1:19" s="18" customFormat="1" ht="15.75">
      <c r="A69" s="41" t="s">
        <v>204</v>
      </c>
      <c r="B69" s="33">
        <f>C66-F66-G66-H66-I66-J66-K66-L66-M66-N66-O66-P66-E66-D66</f>
        <v>0</v>
      </c>
      <c r="C69" s="18">
        <v>1000</v>
      </c>
      <c r="D69" s="14">
        <v>26</v>
      </c>
      <c r="E69" s="14">
        <v>64</v>
      </c>
      <c r="F69" s="14">
        <v>167</v>
      </c>
      <c r="G69" s="14">
        <v>153</v>
      </c>
      <c r="H69" s="14">
        <v>69</v>
      </c>
      <c r="I69" s="14">
        <v>47</v>
      </c>
      <c r="J69" s="14">
        <v>68</v>
      </c>
      <c r="K69" s="14">
        <v>119</v>
      </c>
      <c r="L69" s="14">
        <v>149</v>
      </c>
      <c r="M69" s="14">
        <v>62</v>
      </c>
      <c r="N69" s="14">
        <v>51</v>
      </c>
      <c r="O69" s="14">
        <v>19</v>
      </c>
      <c r="P69" s="14">
        <v>6</v>
      </c>
      <c r="Q69" s="14">
        <v>896</v>
      </c>
      <c r="R69" s="14">
        <v>101</v>
      </c>
      <c r="S69" s="14">
        <v>407</v>
      </c>
    </row>
    <row r="70" spans="1:2" s="18" customFormat="1" ht="15.75">
      <c r="A70" s="67" t="s">
        <v>141</v>
      </c>
      <c r="B70" s="33"/>
    </row>
    <row r="71" spans="1:19" s="18" customFormat="1" ht="15.75">
      <c r="A71" s="41" t="s">
        <v>205</v>
      </c>
      <c r="B71" s="33">
        <f>C68-F68-G68-H68-I68-J68-K68-L68-M68-N68-O68-P68-E68-D68</f>
        <v>0</v>
      </c>
      <c r="C71" s="18">
        <v>1000</v>
      </c>
      <c r="D71" s="18">
        <v>5</v>
      </c>
      <c r="E71" s="18">
        <v>2</v>
      </c>
      <c r="F71" s="18">
        <v>6</v>
      </c>
      <c r="G71" s="18">
        <v>8</v>
      </c>
      <c r="H71" s="18">
        <v>19</v>
      </c>
      <c r="I71" s="18">
        <v>39</v>
      </c>
      <c r="J71" s="18">
        <v>53</v>
      </c>
      <c r="K71" s="18">
        <v>167</v>
      </c>
      <c r="L71" s="18">
        <v>294</v>
      </c>
      <c r="M71" s="18">
        <v>258</v>
      </c>
      <c r="N71" s="18">
        <v>104</v>
      </c>
      <c r="O71" s="18">
        <v>30</v>
      </c>
      <c r="P71" s="18">
        <v>15</v>
      </c>
      <c r="Q71" s="18">
        <v>761</v>
      </c>
      <c r="R71" s="18">
        <v>237</v>
      </c>
      <c r="S71" s="18">
        <v>20</v>
      </c>
    </row>
    <row r="72" spans="1:19" s="18" customFormat="1" ht="15.75">
      <c r="A72" s="41" t="s">
        <v>204</v>
      </c>
      <c r="B72" s="33">
        <f>C69-F69-G69-H69-I69-J69-K69-L69-M69-N69-O69-P69-E69-D69</f>
        <v>0</v>
      </c>
      <c r="C72" s="18">
        <v>1000</v>
      </c>
      <c r="D72" s="14">
        <v>15</v>
      </c>
      <c r="E72" s="14">
        <v>39</v>
      </c>
      <c r="F72" s="14">
        <v>97</v>
      </c>
      <c r="G72" s="14">
        <v>73</v>
      </c>
      <c r="H72" s="14">
        <v>42</v>
      </c>
      <c r="I72" s="14">
        <v>32</v>
      </c>
      <c r="J72" s="14">
        <v>47</v>
      </c>
      <c r="K72" s="14">
        <v>91</v>
      </c>
      <c r="L72" s="14">
        <v>135</v>
      </c>
      <c r="M72" s="14">
        <v>104</v>
      </c>
      <c r="N72" s="14">
        <v>165</v>
      </c>
      <c r="O72" s="14">
        <v>102</v>
      </c>
      <c r="P72" s="14">
        <v>58</v>
      </c>
      <c r="Q72" s="14">
        <v>640</v>
      </c>
      <c r="R72" s="14">
        <v>356</v>
      </c>
      <c r="S72" s="14">
        <v>221</v>
      </c>
    </row>
    <row r="73" spans="1:2" s="18" customFormat="1" ht="15.75">
      <c r="A73" s="76" t="s">
        <v>171</v>
      </c>
      <c r="B73" s="33"/>
    </row>
    <row r="74" spans="1:2" s="18" customFormat="1" ht="15.75">
      <c r="A74" s="76" t="s">
        <v>172</v>
      </c>
      <c r="B74" s="33">
        <f>C71-F71-G71-H71-I71-J71-K71-L71-M71-N71-O71-P71-E71-D71</f>
        <v>0</v>
      </c>
    </row>
    <row r="75" spans="1:19" s="18" customFormat="1" ht="15.75">
      <c r="A75" s="41" t="s">
        <v>205</v>
      </c>
      <c r="B75" s="33">
        <f>C72-F72-G72-H72-I72-J72-K72-L72-M72-N72-O72-P72-E72-D72</f>
        <v>0</v>
      </c>
      <c r="C75" s="18">
        <v>1000</v>
      </c>
      <c r="D75" s="18">
        <v>2</v>
      </c>
      <c r="E75" s="18">
        <v>2</v>
      </c>
      <c r="F75" s="18">
        <v>5</v>
      </c>
      <c r="G75" s="18">
        <v>9</v>
      </c>
      <c r="H75" s="18">
        <v>10</v>
      </c>
      <c r="I75" s="18">
        <v>14</v>
      </c>
      <c r="J75" s="18">
        <v>23</v>
      </c>
      <c r="K75" s="18">
        <v>81</v>
      </c>
      <c r="L75" s="18">
        <v>241</v>
      </c>
      <c r="M75" s="18">
        <v>323</v>
      </c>
      <c r="N75" s="18">
        <v>135</v>
      </c>
      <c r="O75" s="18">
        <v>69</v>
      </c>
      <c r="P75" s="18">
        <v>86</v>
      </c>
      <c r="Q75" s="18">
        <v>573</v>
      </c>
      <c r="R75" s="18">
        <v>426</v>
      </c>
      <c r="S75" s="18">
        <v>17</v>
      </c>
    </row>
    <row r="76" spans="1:19" s="18" customFormat="1" ht="15.75">
      <c r="A76" s="41" t="s">
        <v>204</v>
      </c>
      <c r="B76" s="33"/>
      <c r="C76" s="18">
        <v>1000</v>
      </c>
      <c r="D76" s="14">
        <v>26</v>
      </c>
      <c r="E76" s="14">
        <v>34</v>
      </c>
      <c r="F76" s="14">
        <v>134</v>
      </c>
      <c r="G76" s="14">
        <v>134</v>
      </c>
      <c r="H76" s="14">
        <v>122</v>
      </c>
      <c r="I76" s="14">
        <v>117</v>
      </c>
      <c r="J76" s="14">
        <v>57</v>
      </c>
      <c r="K76" s="14">
        <v>77</v>
      </c>
      <c r="L76" s="14">
        <v>57</v>
      </c>
      <c r="M76" s="14">
        <v>23</v>
      </c>
      <c r="N76" s="14">
        <v>62</v>
      </c>
      <c r="O76" s="14">
        <v>77</v>
      </c>
      <c r="P76" s="14">
        <v>80</v>
      </c>
      <c r="Q76" s="14">
        <v>764</v>
      </c>
      <c r="R76" s="14">
        <v>231</v>
      </c>
      <c r="S76" s="14">
        <v>322</v>
      </c>
    </row>
    <row r="77" spans="1:2" s="18" customFormat="1" ht="15.75">
      <c r="A77" s="74" t="s">
        <v>173</v>
      </c>
      <c r="B77" s="33"/>
    </row>
    <row r="78" spans="1:2" s="18" customFormat="1" ht="15.75">
      <c r="A78" s="74" t="s">
        <v>174</v>
      </c>
      <c r="B78" s="33">
        <f>C75-F75-G75-H75-I75-J75-K75-L75-M75-N75-O75-P75-E75-D75</f>
        <v>0</v>
      </c>
    </row>
    <row r="79" spans="1:19" s="18" customFormat="1" ht="15.75">
      <c r="A79" s="41" t="s">
        <v>205</v>
      </c>
      <c r="B79" s="33">
        <f>C76-F76-G76-H76-I76-J76-K76-L76-M76-N76-O76-P76-E76-D76</f>
        <v>0</v>
      </c>
      <c r="C79" s="18">
        <v>1000</v>
      </c>
      <c r="D79" s="50" t="s">
        <v>66</v>
      </c>
      <c r="E79" s="50" t="s">
        <v>66</v>
      </c>
      <c r="F79" s="18">
        <v>75</v>
      </c>
      <c r="G79" s="18">
        <v>199</v>
      </c>
      <c r="H79" s="18">
        <v>213</v>
      </c>
      <c r="I79" s="18">
        <v>197</v>
      </c>
      <c r="J79" s="18">
        <v>119</v>
      </c>
      <c r="K79" s="18">
        <v>96</v>
      </c>
      <c r="L79" s="18">
        <v>68</v>
      </c>
      <c r="M79" s="18">
        <v>24</v>
      </c>
      <c r="N79" s="18">
        <v>6</v>
      </c>
      <c r="O79" s="18">
        <v>2</v>
      </c>
      <c r="P79" s="18">
        <v>1</v>
      </c>
      <c r="Q79" s="18">
        <v>984</v>
      </c>
      <c r="R79" s="18">
        <v>16</v>
      </c>
      <c r="S79" s="18">
        <v>275</v>
      </c>
    </row>
    <row r="80" spans="1:19" s="18" customFormat="1" ht="15.75">
      <c r="A80" s="41" t="s">
        <v>204</v>
      </c>
      <c r="B80" s="33"/>
      <c r="C80" s="18">
        <v>1000</v>
      </c>
      <c r="D80" s="14">
        <v>1</v>
      </c>
      <c r="E80" s="14">
        <v>6</v>
      </c>
      <c r="F80" s="14">
        <v>89</v>
      </c>
      <c r="G80" s="14">
        <v>153</v>
      </c>
      <c r="H80" s="14">
        <v>155</v>
      </c>
      <c r="I80" s="14">
        <v>114</v>
      </c>
      <c r="J80" s="14">
        <v>128</v>
      </c>
      <c r="K80" s="14">
        <v>170</v>
      </c>
      <c r="L80" s="14">
        <v>100</v>
      </c>
      <c r="M80" s="14">
        <v>58</v>
      </c>
      <c r="N80" s="14">
        <v>22</v>
      </c>
      <c r="O80" s="14">
        <v>3</v>
      </c>
      <c r="P80" s="14">
        <v>1</v>
      </c>
      <c r="Q80" s="14">
        <v>949</v>
      </c>
      <c r="R80" s="14">
        <v>51</v>
      </c>
      <c r="S80" s="14">
        <v>250</v>
      </c>
    </row>
    <row r="81" s="18" customFormat="1" ht="15.75"/>
    <row r="82" spans="18:19" s="18" customFormat="1" ht="15.75">
      <c r="R82" s="132" t="s">
        <v>175</v>
      </c>
      <c r="S82" s="132"/>
    </row>
    <row r="83" spans="1:19" s="18" customFormat="1" ht="35.25" customHeight="1">
      <c r="A83" s="122"/>
      <c r="B83" s="60"/>
      <c r="C83" s="130" t="s">
        <v>332</v>
      </c>
      <c r="D83" s="138" t="s">
        <v>62</v>
      </c>
      <c r="E83" s="139"/>
      <c r="F83" s="139"/>
      <c r="G83" s="139"/>
      <c r="H83" s="139"/>
      <c r="I83" s="139"/>
      <c r="J83" s="135" t="s">
        <v>63</v>
      </c>
      <c r="K83" s="135"/>
      <c r="L83" s="135"/>
      <c r="M83" s="135"/>
      <c r="N83" s="135"/>
      <c r="O83" s="135"/>
      <c r="P83" s="136"/>
      <c r="Q83" s="133" t="s">
        <v>188</v>
      </c>
      <c r="R83" s="134"/>
      <c r="S83" s="134"/>
    </row>
    <row r="84" spans="1:19" s="18" customFormat="1" ht="96.75" customHeight="1">
      <c r="A84" s="124"/>
      <c r="B84" s="22"/>
      <c r="C84" s="131"/>
      <c r="D84" s="35" t="s">
        <v>42</v>
      </c>
      <c r="E84" s="51" t="s">
        <v>43</v>
      </c>
      <c r="F84" s="35" t="s">
        <v>44</v>
      </c>
      <c r="G84" s="51" t="s">
        <v>45</v>
      </c>
      <c r="H84" s="35" t="s">
        <v>46</v>
      </c>
      <c r="I84" s="51" t="s">
        <v>47</v>
      </c>
      <c r="J84" s="43" t="s">
        <v>48</v>
      </c>
      <c r="K84" s="51" t="s">
        <v>49</v>
      </c>
      <c r="L84" s="51" t="s">
        <v>58</v>
      </c>
      <c r="M84" s="35" t="s">
        <v>59</v>
      </c>
      <c r="N84" s="51" t="s">
        <v>60</v>
      </c>
      <c r="O84" s="51" t="s">
        <v>61</v>
      </c>
      <c r="P84" s="34" t="s">
        <v>50</v>
      </c>
      <c r="Q84" s="44" t="s">
        <v>51</v>
      </c>
      <c r="R84" s="44" t="s">
        <v>52</v>
      </c>
      <c r="S84" s="34" t="s">
        <v>315</v>
      </c>
    </row>
    <row r="85" spans="3:20" s="19" customFormat="1" ht="15.75">
      <c r="C85" s="129" t="s">
        <v>56</v>
      </c>
      <c r="D85" s="129"/>
      <c r="E85" s="129"/>
      <c r="F85" s="129"/>
      <c r="G85" s="129"/>
      <c r="H85" s="129"/>
      <c r="I85" s="129"/>
      <c r="J85" s="19" t="s">
        <v>57</v>
      </c>
      <c r="T85" s="18"/>
    </row>
    <row r="86" spans="1:20" s="19" customFormat="1" ht="15.75">
      <c r="A86" s="33" t="s">
        <v>205</v>
      </c>
      <c r="B86" s="33">
        <f>C86-F86-G86-H86-I86-J86-K86-L86-M86-N86-O86-P86-E86-D86</f>
        <v>0</v>
      </c>
      <c r="C86" s="19">
        <v>1000</v>
      </c>
      <c r="D86" s="19">
        <v>12</v>
      </c>
      <c r="E86" s="19">
        <v>36</v>
      </c>
      <c r="F86" s="19">
        <v>105</v>
      </c>
      <c r="G86" s="19">
        <v>160</v>
      </c>
      <c r="H86" s="19">
        <v>173</v>
      </c>
      <c r="I86" s="19">
        <v>152</v>
      </c>
      <c r="J86" s="19">
        <v>83</v>
      </c>
      <c r="K86" s="19">
        <v>92</v>
      </c>
      <c r="L86" s="19">
        <v>104</v>
      </c>
      <c r="M86" s="19">
        <v>60</v>
      </c>
      <c r="N86" s="19">
        <v>17</v>
      </c>
      <c r="O86" s="19">
        <v>4</v>
      </c>
      <c r="P86" s="19">
        <v>2</v>
      </c>
      <c r="Q86" s="19">
        <v>963</v>
      </c>
      <c r="R86" s="19">
        <v>36</v>
      </c>
      <c r="S86" s="19">
        <v>311</v>
      </c>
      <c r="T86" s="18"/>
    </row>
    <row r="87" spans="1:20" s="19" customFormat="1" ht="15.75">
      <c r="A87" s="33" t="s">
        <v>204</v>
      </c>
      <c r="B87" s="33">
        <f>C87-F87-G87-H87-I87-J87-K87-L87-M87-N87-O87-P87-E87-D87</f>
        <v>0</v>
      </c>
      <c r="C87" s="19">
        <v>1000</v>
      </c>
      <c r="D87" s="19">
        <v>7</v>
      </c>
      <c r="E87" s="19">
        <v>20</v>
      </c>
      <c r="F87" s="19">
        <v>104</v>
      </c>
      <c r="G87" s="19">
        <v>116</v>
      </c>
      <c r="H87" s="19">
        <v>111</v>
      </c>
      <c r="I87" s="19">
        <v>132</v>
      </c>
      <c r="J87" s="19">
        <v>175</v>
      </c>
      <c r="K87" s="19">
        <v>167</v>
      </c>
      <c r="L87" s="19">
        <v>117</v>
      </c>
      <c r="M87" s="19">
        <v>33</v>
      </c>
      <c r="N87" s="19">
        <v>13</v>
      </c>
      <c r="O87" s="19">
        <v>4</v>
      </c>
      <c r="P87" s="19">
        <v>1</v>
      </c>
      <c r="Q87" s="19">
        <v>969</v>
      </c>
      <c r="R87" s="19">
        <v>30</v>
      </c>
      <c r="S87" s="19">
        <v>246</v>
      </c>
      <c r="T87" s="18"/>
    </row>
    <row r="88" spans="1:2" s="18" customFormat="1" ht="15.75">
      <c r="A88" s="18" t="s">
        <v>154</v>
      </c>
      <c r="B88" s="33"/>
    </row>
    <row r="89" spans="1:2" s="18" customFormat="1" ht="31.5">
      <c r="A89" s="75" t="s">
        <v>169</v>
      </c>
      <c r="B89" s="33"/>
    </row>
    <row r="90" spans="1:2" s="18" customFormat="1" ht="31.5">
      <c r="A90" s="65" t="s">
        <v>162</v>
      </c>
      <c r="B90" s="33"/>
    </row>
    <row r="91" spans="1:19" s="18" customFormat="1" ht="15.75">
      <c r="A91" s="41" t="s">
        <v>205</v>
      </c>
      <c r="B91" s="33"/>
      <c r="C91" s="18">
        <v>1000</v>
      </c>
      <c r="D91" s="50" t="s">
        <v>66</v>
      </c>
      <c r="E91" s="50" t="s">
        <v>66</v>
      </c>
      <c r="F91" s="18">
        <v>79</v>
      </c>
      <c r="G91" s="18">
        <v>187</v>
      </c>
      <c r="H91" s="18">
        <v>214</v>
      </c>
      <c r="I91" s="18">
        <v>198</v>
      </c>
      <c r="J91" s="18">
        <v>129</v>
      </c>
      <c r="K91" s="18">
        <v>86</v>
      </c>
      <c r="L91" s="18">
        <v>71</v>
      </c>
      <c r="M91" s="18">
        <v>26</v>
      </c>
      <c r="N91" s="18">
        <v>8</v>
      </c>
      <c r="O91" s="18">
        <v>2</v>
      </c>
      <c r="P91" s="18">
        <v>0</v>
      </c>
      <c r="Q91" s="18">
        <v>979</v>
      </c>
      <c r="R91" s="18">
        <v>21</v>
      </c>
      <c r="S91" s="18">
        <v>266</v>
      </c>
    </row>
    <row r="92" spans="1:19" s="18" customFormat="1" ht="15.75">
      <c r="A92" s="41" t="s">
        <v>204</v>
      </c>
      <c r="B92" s="33"/>
      <c r="C92" s="18">
        <v>1000</v>
      </c>
      <c r="D92" s="50" t="s">
        <v>66</v>
      </c>
      <c r="E92" s="50" t="s">
        <v>66</v>
      </c>
      <c r="F92" s="18">
        <v>52</v>
      </c>
      <c r="G92" s="18">
        <v>85</v>
      </c>
      <c r="H92" s="18">
        <v>105</v>
      </c>
      <c r="I92" s="18">
        <v>151</v>
      </c>
      <c r="J92" s="18">
        <v>184</v>
      </c>
      <c r="K92" s="18">
        <v>179</v>
      </c>
      <c r="L92" s="18">
        <v>146</v>
      </c>
      <c r="M92" s="18">
        <v>59</v>
      </c>
      <c r="N92" s="18">
        <v>28</v>
      </c>
      <c r="O92" s="18">
        <v>9</v>
      </c>
      <c r="P92" s="18">
        <v>2</v>
      </c>
      <c r="Q92" s="18">
        <v>928</v>
      </c>
      <c r="R92" s="18">
        <v>72</v>
      </c>
      <c r="S92" s="18">
        <v>137</v>
      </c>
    </row>
    <row r="93" spans="1:4" s="18" customFormat="1" ht="15.75">
      <c r="A93" s="67" t="s">
        <v>155</v>
      </c>
      <c r="B93" s="33" t="e">
        <f>C91-F91-G91-H91-I91-J91-K91-L91-M91-N91-O91-P91-E91-D91</f>
        <v>#VALUE!</v>
      </c>
      <c r="D93" s="50"/>
    </row>
    <row r="94" spans="1:19" s="18" customFormat="1" ht="15.75">
      <c r="A94" s="41" t="s">
        <v>205</v>
      </c>
      <c r="B94" s="33" t="e">
        <f>C92-F92-G92-H92-I92-J92-K92-L92-M92-N92-O92-P92-E92-D92</f>
        <v>#VALUE!</v>
      </c>
      <c r="C94" s="18">
        <v>1000</v>
      </c>
      <c r="D94" s="50" t="s">
        <v>66</v>
      </c>
      <c r="E94" s="18">
        <v>9</v>
      </c>
      <c r="F94" s="18">
        <v>150</v>
      </c>
      <c r="G94" s="18">
        <v>250</v>
      </c>
      <c r="H94" s="18">
        <v>215</v>
      </c>
      <c r="I94" s="18">
        <v>160</v>
      </c>
      <c r="J94" s="18">
        <v>81</v>
      </c>
      <c r="K94" s="18">
        <v>47</v>
      </c>
      <c r="L94" s="18">
        <v>38</v>
      </c>
      <c r="M94" s="18">
        <v>30</v>
      </c>
      <c r="N94" s="18">
        <v>11</v>
      </c>
      <c r="O94" s="18">
        <v>6</v>
      </c>
      <c r="P94" s="18">
        <v>3</v>
      </c>
      <c r="Q94" s="18">
        <v>962</v>
      </c>
      <c r="R94" s="18">
        <v>38</v>
      </c>
      <c r="S94" s="18">
        <v>409</v>
      </c>
    </row>
    <row r="95" spans="1:19" s="18" customFormat="1" ht="15.75">
      <c r="A95" s="41" t="s">
        <v>204</v>
      </c>
      <c r="B95" s="33"/>
      <c r="C95" s="18">
        <v>1000</v>
      </c>
      <c r="D95" s="50" t="s">
        <v>66</v>
      </c>
      <c r="E95" s="18">
        <v>9</v>
      </c>
      <c r="F95" s="18">
        <v>161</v>
      </c>
      <c r="G95" s="18">
        <v>162</v>
      </c>
      <c r="H95" s="18">
        <v>157</v>
      </c>
      <c r="I95" s="18">
        <v>140</v>
      </c>
      <c r="J95" s="18">
        <v>136</v>
      </c>
      <c r="K95" s="18">
        <v>108</v>
      </c>
      <c r="L95" s="18">
        <v>83</v>
      </c>
      <c r="M95" s="18">
        <v>26</v>
      </c>
      <c r="N95" s="18">
        <v>12</v>
      </c>
      <c r="O95" s="18">
        <v>4</v>
      </c>
      <c r="P95" s="18">
        <v>2</v>
      </c>
      <c r="Q95" s="18">
        <v>971</v>
      </c>
      <c r="R95" s="18">
        <v>29</v>
      </c>
      <c r="S95" s="18">
        <v>333</v>
      </c>
    </row>
    <row r="96" spans="1:4" s="18" customFormat="1" ht="15.75">
      <c r="A96" s="67" t="s">
        <v>140</v>
      </c>
      <c r="B96" s="33" t="e">
        <f>C94-F94-G94-H94-I94-J94-K94-L94-M94-N94-O94-P94-E94-D94</f>
        <v>#VALUE!</v>
      </c>
      <c r="D96" s="50"/>
    </row>
    <row r="97" spans="1:19" s="18" customFormat="1" ht="15.75">
      <c r="A97" s="41" t="s">
        <v>205</v>
      </c>
      <c r="B97" s="33" t="e">
        <f>C95-F95-G95-H95-I95-J95-K95-L95-M95-N95-O95-P95-E95-D95</f>
        <v>#VALUE!</v>
      </c>
      <c r="C97" s="18">
        <v>1000</v>
      </c>
      <c r="D97" s="50" t="s">
        <v>66</v>
      </c>
      <c r="E97" s="18">
        <v>23</v>
      </c>
      <c r="F97" s="18">
        <v>133</v>
      </c>
      <c r="G97" s="18">
        <v>211</v>
      </c>
      <c r="H97" s="18">
        <v>208</v>
      </c>
      <c r="I97" s="18">
        <v>179</v>
      </c>
      <c r="J97" s="18">
        <v>92</v>
      </c>
      <c r="K97" s="18">
        <v>62</v>
      </c>
      <c r="L97" s="18">
        <v>62</v>
      </c>
      <c r="M97" s="18">
        <v>20</v>
      </c>
      <c r="N97" s="18">
        <v>7</v>
      </c>
      <c r="O97" s="18">
        <v>2</v>
      </c>
      <c r="P97" s="18">
        <v>1</v>
      </c>
      <c r="Q97" s="18">
        <v>982</v>
      </c>
      <c r="R97" s="18">
        <v>18</v>
      </c>
      <c r="S97" s="18">
        <v>368</v>
      </c>
    </row>
    <row r="98" spans="1:19" s="18" customFormat="1" ht="15.75">
      <c r="A98" s="41" t="s">
        <v>204</v>
      </c>
      <c r="B98" s="33"/>
      <c r="C98" s="18">
        <v>1000</v>
      </c>
      <c r="D98" s="18">
        <v>1</v>
      </c>
      <c r="E98" s="18">
        <v>9</v>
      </c>
      <c r="F98" s="18">
        <v>78</v>
      </c>
      <c r="G98" s="18">
        <v>99</v>
      </c>
      <c r="H98" s="18">
        <v>121</v>
      </c>
      <c r="I98" s="18">
        <v>151</v>
      </c>
      <c r="J98" s="18">
        <v>197</v>
      </c>
      <c r="K98" s="18">
        <v>176</v>
      </c>
      <c r="L98" s="18">
        <v>122</v>
      </c>
      <c r="M98" s="18">
        <v>30</v>
      </c>
      <c r="N98" s="18">
        <v>11</v>
      </c>
      <c r="O98" s="18">
        <v>4</v>
      </c>
      <c r="P98" s="18">
        <v>1</v>
      </c>
      <c r="Q98" s="18">
        <v>970</v>
      </c>
      <c r="R98" s="18">
        <v>30</v>
      </c>
      <c r="S98" s="18">
        <v>187</v>
      </c>
    </row>
    <row r="99" spans="1:2" s="18" customFormat="1" ht="15.75">
      <c r="A99" s="67" t="s">
        <v>141</v>
      </c>
      <c r="B99" s="33" t="e">
        <f>C97-F97-G97-H97-I97-J97-K97-L97-M97-N97-O97-P97-E97-D97</f>
        <v>#VALUE!</v>
      </c>
    </row>
    <row r="100" spans="1:19" s="18" customFormat="1" ht="15.75">
      <c r="A100" s="41" t="s">
        <v>205</v>
      </c>
      <c r="B100" s="33">
        <f>C98-F98-G98-H98-I98-J98-K98-L98-M98-N98-O98-P98-E98-D98</f>
        <v>0</v>
      </c>
      <c r="C100" s="18">
        <v>1000</v>
      </c>
      <c r="D100" s="18">
        <v>4</v>
      </c>
      <c r="E100" s="18">
        <v>50</v>
      </c>
      <c r="F100" s="18">
        <v>125</v>
      </c>
      <c r="G100" s="18">
        <v>196</v>
      </c>
      <c r="H100" s="18">
        <v>226</v>
      </c>
      <c r="I100" s="18">
        <v>178</v>
      </c>
      <c r="J100" s="18">
        <v>85</v>
      </c>
      <c r="K100" s="18">
        <v>61</v>
      </c>
      <c r="L100" s="18">
        <v>50</v>
      </c>
      <c r="M100" s="18">
        <v>19</v>
      </c>
      <c r="N100" s="18">
        <v>4</v>
      </c>
      <c r="O100" s="18">
        <v>1</v>
      </c>
      <c r="P100" s="18">
        <v>1</v>
      </c>
      <c r="Q100" s="18">
        <v>993</v>
      </c>
      <c r="R100" s="18">
        <v>7</v>
      </c>
      <c r="S100" s="18">
        <v>374</v>
      </c>
    </row>
    <row r="101" spans="1:19" s="18" customFormat="1" ht="15.75">
      <c r="A101" s="41" t="s">
        <v>204</v>
      </c>
      <c r="B101" s="33"/>
      <c r="C101" s="18">
        <v>1000</v>
      </c>
      <c r="D101" s="18">
        <v>3</v>
      </c>
      <c r="E101" s="18">
        <v>18</v>
      </c>
      <c r="F101" s="18">
        <v>100</v>
      </c>
      <c r="G101" s="18">
        <v>114</v>
      </c>
      <c r="H101" s="18">
        <v>107</v>
      </c>
      <c r="I101" s="18">
        <v>129</v>
      </c>
      <c r="J101" s="18">
        <v>189</v>
      </c>
      <c r="K101" s="18">
        <v>181</v>
      </c>
      <c r="L101" s="18">
        <v>118</v>
      </c>
      <c r="M101" s="18">
        <v>30</v>
      </c>
      <c r="N101" s="18">
        <v>8</v>
      </c>
      <c r="O101" s="18">
        <v>2</v>
      </c>
      <c r="P101" s="18">
        <v>1</v>
      </c>
      <c r="Q101" s="18">
        <v>985</v>
      </c>
      <c r="R101" s="18">
        <v>15</v>
      </c>
      <c r="S101" s="18">
        <v>235</v>
      </c>
    </row>
    <row r="102" spans="1:2" s="18" customFormat="1" ht="15.75">
      <c r="A102" s="76" t="s">
        <v>170</v>
      </c>
      <c r="B102" s="33">
        <f>C100-F100-G100-H100-I100-J100-K100-L100-M100-N100-O100-P100-E100-D100</f>
        <v>0</v>
      </c>
    </row>
    <row r="103" spans="1:2" s="18" customFormat="1" ht="15.75">
      <c r="A103" s="67" t="s">
        <v>143</v>
      </c>
      <c r="B103" s="33">
        <f>C101-F101-G101-H101-I101-J101-K101-L101-M101-N101-O101-P101-E101-D101</f>
        <v>0</v>
      </c>
    </row>
    <row r="104" spans="1:19" s="18" customFormat="1" ht="15.75">
      <c r="A104" s="41" t="s">
        <v>205</v>
      </c>
      <c r="B104" s="33"/>
      <c r="C104" s="18">
        <v>1000</v>
      </c>
      <c r="D104" s="18">
        <v>13</v>
      </c>
      <c r="E104" s="18">
        <v>71</v>
      </c>
      <c r="F104" s="18">
        <v>171</v>
      </c>
      <c r="G104" s="18">
        <v>244</v>
      </c>
      <c r="H104" s="18">
        <v>220</v>
      </c>
      <c r="I104" s="18">
        <v>145</v>
      </c>
      <c r="J104" s="18">
        <v>58</v>
      </c>
      <c r="K104" s="18">
        <v>41</v>
      </c>
      <c r="L104" s="18">
        <v>26</v>
      </c>
      <c r="M104" s="18">
        <v>7</v>
      </c>
      <c r="N104" s="18">
        <v>3</v>
      </c>
      <c r="O104" s="18">
        <v>1</v>
      </c>
      <c r="P104" s="18">
        <v>0</v>
      </c>
      <c r="Q104" s="18">
        <v>993</v>
      </c>
      <c r="R104" s="18">
        <v>7</v>
      </c>
      <c r="S104" s="18">
        <v>499</v>
      </c>
    </row>
    <row r="105" spans="1:19" s="18" customFormat="1" ht="15.75">
      <c r="A105" s="41" t="s">
        <v>204</v>
      </c>
      <c r="B105" s="33"/>
      <c r="C105" s="18">
        <v>1000</v>
      </c>
      <c r="D105" s="18">
        <v>5</v>
      </c>
      <c r="E105" s="18">
        <v>25</v>
      </c>
      <c r="F105" s="18">
        <v>116</v>
      </c>
      <c r="G105" s="18">
        <v>128</v>
      </c>
      <c r="H105" s="18">
        <v>125</v>
      </c>
      <c r="I105" s="18">
        <v>150</v>
      </c>
      <c r="J105" s="18">
        <v>192</v>
      </c>
      <c r="K105" s="18">
        <v>155</v>
      </c>
      <c r="L105" s="18">
        <v>83</v>
      </c>
      <c r="M105" s="18">
        <v>15</v>
      </c>
      <c r="N105" s="18">
        <v>5</v>
      </c>
      <c r="O105" s="18">
        <v>1</v>
      </c>
      <c r="P105" s="18">
        <v>0</v>
      </c>
      <c r="Q105" s="18">
        <v>989</v>
      </c>
      <c r="R105" s="18">
        <v>11</v>
      </c>
      <c r="S105" s="18">
        <v>274</v>
      </c>
    </row>
    <row r="106" spans="1:2" s="18" customFormat="1" ht="15.75">
      <c r="A106" s="67" t="s">
        <v>144</v>
      </c>
      <c r="B106" s="33"/>
    </row>
    <row r="107" spans="1:19" s="18" customFormat="1" ht="15.75">
      <c r="A107" s="41" t="s">
        <v>205</v>
      </c>
      <c r="B107" s="33">
        <f>C104-F104-G104-H104-I104-J104-K104-L104-M104-N104-O104-P104-E104-D104</f>
        <v>0</v>
      </c>
      <c r="C107" s="18">
        <v>1000</v>
      </c>
      <c r="D107" s="18">
        <v>41</v>
      </c>
      <c r="E107" s="18">
        <v>34</v>
      </c>
      <c r="F107" s="18">
        <v>70</v>
      </c>
      <c r="G107" s="18">
        <v>95</v>
      </c>
      <c r="H107" s="18">
        <v>145</v>
      </c>
      <c r="I107" s="18">
        <v>177</v>
      </c>
      <c r="J107" s="18">
        <v>106</v>
      </c>
      <c r="K107" s="18">
        <v>136</v>
      </c>
      <c r="L107" s="18">
        <v>130</v>
      </c>
      <c r="M107" s="18">
        <v>44</v>
      </c>
      <c r="N107" s="18">
        <v>17</v>
      </c>
      <c r="O107" s="18">
        <v>4</v>
      </c>
      <c r="P107" s="18">
        <v>1</v>
      </c>
      <c r="Q107" s="18">
        <v>961</v>
      </c>
      <c r="R107" s="18">
        <v>34</v>
      </c>
      <c r="S107" s="18">
        <v>234</v>
      </c>
    </row>
    <row r="108" spans="1:19" s="18" customFormat="1" ht="15.75">
      <c r="A108" s="41" t="s">
        <v>204</v>
      </c>
      <c r="B108" s="33">
        <f>C105-F105-G105-H105-I105-J105-K105-L105-M105-N105-O105-P105-E105-D105</f>
        <v>0</v>
      </c>
      <c r="C108" s="18">
        <v>1000</v>
      </c>
      <c r="D108" s="18">
        <v>32</v>
      </c>
      <c r="E108" s="18">
        <v>47</v>
      </c>
      <c r="F108" s="18">
        <v>171</v>
      </c>
      <c r="G108" s="18">
        <v>159</v>
      </c>
      <c r="H108" s="18">
        <v>86</v>
      </c>
      <c r="I108" s="18">
        <v>71</v>
      </c>
      <c r="J108" s="18">
        <v>105</v>
      </c>
      <c r="K108" s="18">
        <v>146</v>
      </c>
      <c r="L108" s="18">
        <v>128</v>
      </c>
      <c r="M108" s="18">
        <v>37</v>
      </c>
      <c r="N108" s="18">
        <v>14</v>
      </c>
      <c r="O108" s="18">
        <v>3</v>
      </c>
      <c r="P108" s="18">
        <v>1</v>
      </c>
      <c r="Q108" s="18">
        <v>968</v>
      </c>
      <c r="R108" s="18">
        <v>28</v>
      </c>
      <c r="S108" s="18">
        <v>405</v>
      </c>
    </row>
    <row r="109" spans="1:2" s="18" customFormat="1" ht="15.75">
      <c r="A109" s="67" t="s">
        <v>141</v>
      </c>
      <c r="B109" s="33"/>
    </row>
    <row r="110" spans="1:19" s="18" customFormat="1" ht="15.75">
      <c r="A110" s="41" t="s">
        <v>205</v>
      </c>
      <c r="B110" s="33">
        <f>C107-F107-G107-H107-I107-J107-K107-L107-M107-N107-O107-P107-E107-D107</f>
        <v>0</v>
      </c>
      <c r="C110" s="18">
        <v>1000</v>
      </c>
      <c r="D110" s="18">
        <v>7</v>
      </c>
      <c r="E110" s="18">
        <v>4</v>
      </c>
      <c r="F110" s="18">
        <v>9</v>
      </c>
      <c r="G110" s="18">
        <v>14</v>
      </c>
      <c r="H110" s="18">
        <v>33</v>
      </c>
      <c r="I110" s="18">
        <v>57</v>
      </c>
      <c r="J110" s="18">
        <v>68</v>
      </c>
      <c r="K110" s="18">
        <v>192</v>
      </c>
      <c r="L110" s="18">
        <v>303</v>
      </c>
      <c r="M110" s="18">
        <v>236</v>
      </c>
      <c r="N110" s="18">
        <v>59</v>
      </c>
      <c r="O110" s="18">
        <v>13</v>
      </c>
      <c r="P110" s="18">
        <v>5</v>
      </c>
      <c r="Q110" s="18">
        <v>876</v>
      </c>
      <c r="R110" s="18">
        <v>122</v>
      </c>
      <c r="S110" s="18">
        <v>32</v>
      </c>
    </row>
    <row r="111" spans="1:19" s="18" customFormat="1" ht="15.75">
      <c r="A111" s="41" t="s">
        <v>204</v>
      </c>
      <c r="B111" s="33">
        <f>C108-F108-G108-H108-I108-J108-K108-L108-M108-N108-O108-P108-E108-D108</f>
        <v>0</v>
      </c>
      <c r="C111" s="18">
        <v>1000</v>
      </c>
      <c r="D111" s="18">
        <v>36</v>
      </c>
      <c r="E111" s="18">
        <v>51</v>
      </c>
      <c r="F111" s="18">
        <v>145</v>
      </c>
      <c r="G111" s="18">
        <v>93</v>
      </c>
      <c r="H111" s="18">
        <v>39</v>
      </c>
      <c r="I111" s="18">
        <v>37</v>
      </c>
      <c r="J111" s="18">
        <v>66</v>
      </c>
      <c r="K111" s="18">
        <v>130</v>
      </c>
      <c r="L111" s="18">
        <v>172</v>
      </c>
      <c r="M111" s="18">
        <v>113</v>
      </c>
      <c r="N111" s="18">
        <v>70</v>
      </c>
      <c r="O111" s="18">
        <v>28</v>
      </c>
      <c r="P111" s="18">
        <v>20</v>
      </c>
      <c r="Q111" s="18">
        <v>855</v>
      </c>
      <c r="R111" s="18">
        <v>138</v>
      </c>
      <c r="S111" s="18">
        <v>317</v>
      </c>
    </row>
    <row r="112" spans="1:2" s="18" customFormat="1" ht="15.75">
      <c r="A112" s="76" t="s">
        <v>171</v>
      </c>
      <c r="B112" s="33"/>
    </row>
    <row r="113" spans="1:2" s="18" customFormat="1" ht="15.75">
      <c r="A113" s="76" t="s">
        <v>172</v>
      </c>
      <c r="B113" s="33">
        <f>C110-F110-G110-H110-I110-J110-K110-L110-M110-N110-O110-P110-E110-D110</f>
        <v>0</v>
      </c>
    </row>
    <row r="114" spans="1:19" s="18" customFormat="1" ht="15.75">
      <c r="A114" s="41" t="s">
        <v>205</v>
      </c>
      <c r="B114" s="33">
        <f>C111-F111-G111-H111-I111-J111-K111-L111-M111-N111-O111-P111-E111-D111</f>
        <v>0</v>
      </c>
      <c r="C114" s="18">
        <v>1000</v>
      </c>
      <c r="D114" s="18">
        <v>3</v>
      </c>
      <c r="E114" s="18">
        <v>5</v>
      </c>
      <c r="F114" s="18">
        <v>10</v>
      </c>
      <c r="G114" s="18">
        <v>15</v>
      </c>
      <c r="H114" s="18">
        <v>20</v>
      </c>
      <c r="I114" s="18">
        <v>23</v>
      </c>
      <c r="J114" s="18">
        <v>30</v>
      </c>
      <c r="K114" s="18">
        <v>108</v>
      </c>
      <c r="L114" s="18">
        <v>303</v>
      </c>
      <c r="M114" s="18">
        <v>350</v>
      </c>
      <c r="N114" s="18">
        <v>76</v>
      </c>
      <c r="O114" s="18">
        <v>29</v>
      </c>
      <c r="P114" s="18">
        <v>28</v>
      </c>
      <c r="Q114" s="18">
        <v>783</v>
      </c>
      <c r="R114" s="18">
        <v>216</v>
      </c>
      <c r="S114" s="18">
        <v>32</v>
      </c>
    </row>
    <row r="115" spans="1:19" s="18" customFormat="1" ht="15.75">
      <c r="A115" s="41" t="s">
        <v>204</v>
      </c>
      <c r="B115" s="33"/>
      <c r="C115" s="18">
        <v>1000</v>
      </c>
      <c r="D115" s="18">
        <v>46</v>
      </c>
      <c r="E115" s="18">
        <v>75</v>
      </c>
      <c r="F115" s="18">
        <v>146</v>
      </c>
      <c r="G115" s="18">
        <v>117</v>
      </c>
      <c r="H115" s="18">
        <v>100</v>
      </c>
      <c r="I115" s="18">
        <v>46</v>
      </c>
      <c r="J115" s="18">
        <v>93</v>
      </c>
      <c r="K115" s="18">
        <v>96</v>
      </c>
      <c r="L115" s="18">
        <v>85</v>
      </c>
      <c r="M115" s="18">
        <v>43</v>
      </c>
      <c r="N115" s="18">
        <v>39</v>
      </c>
      <c r="O115" s="18">
        <v>61</v>
      </c>
      <c r="P115" s="18">
        <v>53</v>
      </c>
      <c r="Q115" s="18">
        <v>829</v>
      </c>
      <c r="R115" s="18">
        <v>160</v>
      </c>
      <c r="S115" s="18">
        <v>374</v>
      </c>
    </row>
    <row r="116" spans="1:2" s="18" customFormat="1" ht="15.75">
      <c r="A116" s="74" t="s">
        <v>173</v>
      </c>
      <c r="B116" s="33"/>
    </row>
    <row r="117" spans="1:2" s="18" customFormat="1" ht="15.75">
      <c r="A117" s="74" t="s">
        <v>174</v>
      </c>
      <c r="B117" s="33">
        <f>C114-F114-G114-H114-I114-J114-K114-L114-M114-N114-O114-P114-E114-D114</f>
        <v>0</v>
      </c>
    </row>
    <row r="118" spans="1:20" ht="15.75">
      <c r="A118" s="41" t="s">
        <v>205</v>
      </c>
      <c r="B118" s="33">
        <f>C115-F115-G115-H115-I115-J115-K115-L115-M115-N115-O115-P115-E115-D115</f>
        <v>0</v>
      </c>
      <c r="C118" s="50" t="s">
        <v>66</v>
      </c>
      <c r="D118" s="50" t="s">
        <v>66</v>
      </c>
      <c r="E118" s="50" t="s">
        <v>66</v>
      </c>
      <c r="F118" s="50" t="s">
        <v>66</v>
      </c>
      <c r="G118" s="50" t="s">
        <v>66</v>
      </c>
      <c r="H118" s="50" t="s">
        <v>66</v>
      </c>
      <c r="I118" s="50" t="s">
        <v>66</v>
      </c>
      <c r="J118" s="50" t="s">
        <v>66</v>
      </c>
      <c r="K118" s="50" t="s">
        <v>66</v>
      </c>
      <c r="L118" s="50" t="s">
        <v>66</v>
      </c>
      <c r="M118" s="50" t="s">
        <v>66</v>
      </c>
      <c r="N118" s="50" t="s">
        <v>66</v>
      </c>
      <c r="O118" s="50" t="s">
        <v>66</v>
      </c>
      <c r="P118" s="50" t="s">
        <v>66</v>
      </c>
      <c r="Q118" s="50" t="s">
        <v>66</v>
      </c>
      <c r="R118" s="50" t="s">
        <v>66</v>
      </c>
      <c r="S118" s="50" t="s">
        <v>66</v>
      </c>
      <c r="T118" s="18"/>
    </row>
    <row r="119" spans="1:19" s="18" customFormat="1" ht="15.75">
      <c r="A119" s="22" t="s">
        <v>204</v>
      </c>
      <c r="B119" s="61"/>
      <c r="C119" s="62" t="s">
        <v>66</v>
      </c>
      <c r="D119" s="62" t="s">
        <v>66</v>
      </c>
      <c r="E119" s="62" t="s">
        <v>66</v>
      </c>
      <c r="F119" s="62" t="s">
        <v>66</v>
      </c>
      <c r="G119" s="62" t="s">
        <v>66</v>
      </c>
      <c r="H119" s="62" t="s">
        <v>66</v>
      </c>
      <c r="I119" s="62" t="s">
        <v>66</v>
      </c>
      <c r="J119" s="62" t="s">
        <v>66</v>
      </c>
      <c r="K119" s="62" t="s">
        <v>66</v>
      </c>
      <c r="L119" s="62" t="s">
        <v>66</v>
      </c>
      <c r="M119" s="62" t="s">
        <v>66</v>
      </c>
      <c r="N119" s="62" t="s">
        <v>66</v>
      </c>
      <c r="O119" s="62" t="s">
        <v>66</v>
      </c>
      <c r="P119" s="62" t="s">
        <v>66</v>
      </c>
      <c r="Q119" s="62" t="s">
        <v>66</v>
      </c>
      <c r="R119" s="62" t="s">
        <v>66</v>
      </c>
      <c r="S119" s="62" t="s">
        <v>66</v>
      </c>
    </row>
    <row r="120" s="18" customFormat="1" ht="15.75"/>
    <row r="121" s="18" customFormat="1" ht="15.75"/>
    <row r="122" s="18" customFormat="1" ht="15.75"/>
    <row r="123" s="18" customFormat="1" ht="15.75"/>
    <row r="124" s="18" customFormat="1" ht="15.75"/>
    <row r="125" s="18" customFormat="1" ht="15.75"/>
    <row r="126" s="18" customFormat="1" ht="15.75"/>
  </sheetData>
  <sheetProtection/>
  <mergeCells count="22">
    <mergeCell ref="R43:S43"/>
    <mergeCell ref="C6:I6"/>
    <mergeCell ref="C83:C84"/>
    <mergeCell ref="D83:I83"/>
    <mergeCell ref="R82:S82"/>
    <mergeCell ref="J83:P83"/>
    <mergeCell ref="Q83:S83"/>
    <mergeCell ref="J4:P4"/>
    <mergeCell ref="Q4:S4"/>
    <mergeCell ref="J44:P44"/>
    <mergeCell ref="Q44:S44"/>
    <mergeCell ref="D44:I44"/>
    <mergeCell ref="C46:I46"/>
    <mergeCell ref="C85:I85"/>
    <mergeCell ref="A1:I1"/>
    <mergeCell ref="A4:A5"/>
    <mergeCell ref="C4:C5"/>
    <mergeCell ref="A2:I2"/>
    <mergeCell ref="D4:I4"/>
    <mergeCell ref="A44:A45"/>
    <mergeCell ref="C44:C45"/>
    <mergeCell ref="A83:A84"/>
  </mergeCells>
  <printOptions/>
  <pageMargins left="0.7874015748031497" right="0.7874015748031497" top="0.7874015748031497" bottom="0.7874015748031497" header="0.31496062992125984" footer="0.31496062992125984"/>
  <pageSetup firstPageNumber="54" useFirstPageNumber="1" horizontalDpi="600" verticalDpi="600" orientation="portrait" pageOrder="overThenDown" paperSize="9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9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B4" sqref="B4:B5"/>
    </sheetView>
  </sheetViews>
  <sheetFormatPr defaultColWidth="9.00390625" defaultRowHeight="12.75"/>
  <cols>
    <col min="1" max="1" width="25.625" style="0" customWidth="1"/>
    <col min="2" max="2" width="9.875" style="0" customWidth="1"/>
    <col min="3" max="15" width="8.125" style="0" customWidth="1"/>
    <col min="16" max="16" width="10.25390625" style="0" customWidth="1"/>
    <col min="17" max="17" width="10.00390625" style="0" customWidth="1"/>
  </cols>
  <sheetData>
    <row r="1" spans="1:9" s="4" customFormat="1" ht="15.75">
      <c r="A1" s="129" t="s">
        <v>329</v>
      </c>
      <c r="B1" s="129"/>
      <c r="C1" s="129"/>
      <c r="D1" s="129"/>
      <c r="E1" s="129"/>
      <c r="F1" s="129"/>
      <c r="G1" s="129"/>
      <c r="H1" s="129"/>
      <c r="I1" s="4" t="s">
        <v>327</v>
      </c>
    </row>
    <row r="2" spans="1:9" s="4" customFormat="1" ht="15.75">
      <c r="A2" s="142" t="s">
        <v>183</v>
      </c>
      <c r="B2" s="142"/>
      <c r="C2" s="142"/>
      <c r="D2" s="142"/>
      <c r="E2" s="142"/>
      <c r="F2" s="142"/>
      <c r="G2" s="142"/>
      <c r="H2" s="142"/>
      <c r="I2" s="17" t="s">
        <v>151</v>
      </c>
    </row>
    <row r="4" spans="1:18" s="18" customFormat="1" ht="34.5" customHeight="1">
      <c r="A4" s="122"/>
      <c r="B4" s="130" t="s">
        <v>332</v>
      </c>
      <c r="C4" s="138" t="s">
        <v>62</v>
      </c>
      <c r="D4" s="139"/>
      <c r="E4" s="139"/>
      <c r="F4" s="139"/>
      <c r="G4" s="139"/>
      <c r="H4" s="139"/>
      <c r="I4" s="135" t="s">
        <v>63</v>
      </c>
      <c r="J4" s="135"/>
      <c r="K4" s="135"/>
      <c r="L4" s="135"/>
      <c r="M4" s="135"/>
      <c r="N4" s="135"/>
      <c r="O4" s="136"/>
      <c r="P4" s="133" t="s">
        <v>188</v>
      </c>
      <c r="Q4" s="134"/>
      <c r="R4" s="134"/>
    </row>
    <row r="5" spans="1:18" s="18" customFormat="1" ht="95.25" customHeight="1">
      <c r="A5" s="124"/>
      <c r="B5" s="131"/>
      <c r="C5" s="35" t="s">
        <v>42</v>
      </c>
      <c r="D5" s="51" t="s">
        <v>43</v>
      </c>
      <c r="E5" s="35" t="s">
        <v>44</v>
      </c>
      <c r="F5" s="51" t="s">
        <v>45</v>
      </c>
      <c r="G5" s="35" t="s">
        <v>46</v>
      </c>
      <c r="H5" s="51" t="s">
        <v>47</v>
      </c>
      <c r="I5" s="43" t="s">
        <v>48</v>
      </c>
      <c r="J5" s="51" t="s">
        <v>49</v>
      </c>
      <c r="K5" s="51" t="s">
        <v>58</v>
      </c>
      <c r="L5" s="35" t="s">
        <v>59</v>
      </c>
      <c r="M5" s="51" t="s">
        <v>60</v>
      </c>
      <c r="N5" s="51" t="s">
        <v>61</v>
      </c>
      <c r="O5" s="34" t="s">
        <v>50</v>
      </c>
      <c r="P5" s="44" t="s">
        <v>51</v>
      </c>
      <c r="Q5" s="44" t="s">
        <v>52</v>
      </c>
      <c r="R5" s="34" t="s">
        <v>315</v>
      </c>
    </row>
    <row r="6" spans="2:18" s="47" customFormat="1" ht="15.75" customHeight="1">
      <c r="B6" s="140" t="s">
        <v>53</v>
      </c>
      <c r="C6" s="140"/>
      <c r="D6" s="140"/>
      <c r="E6" s="140"/>
      <c r="F6" s="140"/>
      <c r="G6" s="140"/>
      <c r="H6" s="140"/>
      <c r="I6" s="46" t="s">
        <v>57</v>
      </c>
      <c r="J6" s="46"/>
      <c r="K6" s="46"/>
      <c r="L6" s="46"/>
      <c r="M6" s="46"/>
      <c r="N6" s="46"/>
      <c r="O6" s="45"/>
      <c r="P6" s="45"/>
      <c r="Q6" s="45"/>
      <c r="R6" s="46"/>
    </row>
    <row r="7" spans="1:19" s="19" customFormat="1" ht="15.75">
      <c r="A7" s="33" t="s">
        <v>205</v>
      </c>
      <c r="B7" s="19">
        <v>1000</v>
      </c>
      <c r="C7" s="19">
        <v>1000</v>
      </c>
      <c r="D7" s="19">
        <v>1000</v>
      </c>
      <c r="E7" s="19">
        <v>1000</v>
      </c>
      <c r="F7" s="19">
        <v>1000</v>
      </c>
      <c r="G7" s="19">
        <v>1000</v>
      </c>
      <c r="H7" s="19">
        <v>1000</v>
      </c>
      <c r="I7" s="19">
        <v>1000</v>
      </c>
      <c r="J7" s="19">
        <v>1000</v>
      </c>
      <c r="K7" s="19">
        <v>1000</v>
      </c>
      <c r="L7" s="19">
        <v>1000</v>
      </c>
      <c r="M7" s="19">
        <v>1000</v>
      </c>
      <c r="N7" s="19">
        <v>1000</v>
      </c>
      <c r="O7" s="19">
        <v>1000</v>
      </c>
      <c r="P7" s="19">
        <v>1000</v>
      </c>
      <c r="Q7" s="19">
        <v>1000</v>
      </c>
      <c r="R7" s="19">
        <v>1000</v>
      </c>
      <c r="S7" s="18"/>
    </row>
    <row r="8" spans="1:19" s="19" customFormat="1" ht="15.75">
      <c r="A8" s="33" t="s">
        <v>204</v>
      </c>
      <c r="B8" s="19">
        <v>1000</v>
      </c>
      <c r="C8" s="19">
        <v>1000</v>
      </c>
      <c r="D8" s="19">
        <v>1000</v>
      </c>
      <c r="E8" s="19">
        <v>1000</v>
      </c>
      <c r="F8" s="19">
        <v>1000</v>
      </c>
      <c r="G8" s="19">
        <v>1000</v>
      </c>
      <c r="H8" s="19">
        <v>1000</v>
      </c>
      <c r="I8" s="19">
        <v>1000</v>
      </c>
      <c r="J8" s="19">
        <v>1000</v>
      </c>
      <c r="K8" s="19">
        <v>1000</v>
      </c>
      <c r="L8" s="19">
        <v>1000</v>
      </c>
      <c r="M8" s="19">
        <v>1000</v>
      </c>
      <c r="N8" s="19">
        <v>1000</v>
      </c>
      <c r="O8" s="19">
        <v>1000</v>
      </c>
      <c r="P8" s="19">
        <v>1000</v>
      </c>
      <c r="Q8" s="19">
        <v>1000</v>
      </c>
      <c r="R8" s="19">
        <v>1000</v>
      </c>
      <c r="S8" s="18"/>
    </row>
    <row r="9" s="18" customFormat="1" ht="13.5" customHeight="1">
      <c r="A9" s="18" t="s">
        <v>154</v>
      </c>
    </row>
    <row r="10" s="18" customFormat="1" ht="13.5" customHeight="1">
      <c r="A10" s="75" t="s">
        <v>169</v>
      </c>
    </row>
    <row r="11" s="18" customFormat="1" ht="32.25" customHeight="1">
      <c r="A11" s="65" t="s">
        <v>162</v>
      </c>
    </row>
    <row r="12" spans="1:18" s="18" customFormat="1" ht="14.25" customHeight="1">
      <c r="A12" s="41" t="s">
        <v>205</v>
      </c>
      <c r="B12" s="18">
        <v>127</v>
      </c>
      <c r="C12" s="50" t="s">
        <v>66</v>
      </c>
      <c r="D12" s="50" t="s">
        <v>66</v>
      </c>
      <c r="E12" s="18">
        <v>81</v>
      </c>
      <c r="F12" s="18">
        <v>144</v>
      </c>
      <c r="G12" s="18">
        <v>145</v>
      </c>
      <c r="H12" s="18">
        <v>148</v>
      </c>
      <c r="I12" s="18">
        <v>169</v>
      </c>
      <c r="J12" s="18">
        <v>134</v>
      </c>
      <c r="K12" s="18">
        <v>115</v>
      </c>
      <c r="L12" s="18">
        <v>79</v>
      </c>
      <c r="M12" s="18">
        <v>81</v>
      </c>
      <c r="N12" s="18">
        <v>82</v>
      </c>
      <c r="O12" s="18">
        <v>71</v>
      </c>
      <c r="P12" s="18">
        <v>129</v>
      </c>
      <c r="Q12" s="18">
        <v>87</v>
      </c>
      <c r="R12" s="18">
        <v>105</v>
      </c>
    </row>
    <row r="13" spans="1:18" s="18" customFormat="1" ht="14.25" customHeight="1">
      <c r="A13" s="41" t="s">
        <v>204</v>
      </c>
      <c r="B13" s="18">
        <v>211</v>
      </c>
      <c r="C13" s="50" t="s">
        <v>66</v>
      </c>
      <c r="D13" s="50" t="s">
        <v>66</v>
      </c>
      <c r="E13" s="18">
        <v>144</v>
      </c>
      <c r="F13" s="18">
        <v>222</v>
      </c>
      <c r="G13" s="18">
        <v>223</v>
      </c>
      <c r="H13" s="18">
        <v>235</v>
      </c>
      <c r="I13" s="18">
        <v>218</v>
      </c>
      <c r="J13" s="18">
        <v>207</v>
      </c>
      <c r="K13" s="18">
        <v>216</v>
      </c>
      <c r="L13" s="18">
        <v>279</v>
      </c>
      <c r="M13" s="18">
        <v>310</v>
      </c>
      <c r="N13" s="18">
        <v>328</v>
      </c>
      <c r="O13" s="18">
        <v>289</v>
      </c>
      <c r="P13" s="18">
        <v>206</v>
      </c>
      <c r="Q13" s="18">
        <v>314</v>
      </c>
      <c r="R13" s="18">
        <v>169</v>
      </c>
    </row>
    <row r="14" spans="1:3" s="18" customFormat="1" ht="15.75">
      <c r="A14" s="67" t="s">
        <v>155</v>
      </c>
      <c r="C14" s="50"/>
    </row>
    <row r="15" spans="1:18" s="18" customFormat="1" ht="15.75">
      <c r="A15" s="41" t="s">
        <v>205</v>
      </c>
      <c r="B15" s="18">
        <v>15</v>
      </c>
      <c r="C15" s="50" t="s">
        <v>66</v>
      </c>
      <c r="D15" s="18">
        <v>5</v>
      </c>
      <c r="E15" s="18">
        <v>28</v>
      </c>
      <c r="F15" s="18">
        <v>24</v>
      </c>
      <c r="G15" s="18">
        <v>16</v>
      </c>
      <c r="H15" s="18">
        <v>13</v>
      </c>
      <c r="I15" s="18">
        <v>12</v>
      </c>
      <c r="J15" s="18">
        <v>8</v>
      </c>
      <c r="K15" s="18">
        <v>5</v>
      </c>
      <c r="L15" s="18">
        <v>5</v>
      </c>
      <c r="M15" s="18">
        <v>6</v>
      </c>
      <c r="N15" s="18">
        <v>11</v>
      </c>
      <c r="O15" s="18">
        <v>10</v>
      </c>
      <c r="P15" s="18">
        <v>15</v>
      </c>
      <c r="Q15" s="18">
        <v>7</v>
      </c>
      <c r="R15" s="18">
        <v>23</v>
      </c>
    </row>
    <row r="16" spans="1:18" s="18" customFormat="1" ht="13.5" customHeight="1">
      <c r="A16" s="41" t="s">
        <v>204</v>
      </c>
      <c r="B16" s="18">
        <v>30</v>
      </c>
      <c r="C16" s="50" t="s">
        <v>66</v>
      </c>
      <c r="D16" s="18">
        <v>30</v>
      </c>
      <c r="E16" s="18">
        <v>71</v>
      </c>
      <c r="F16" s="18">
        <v>44</v>
      </c>
      <c r="G16" s="18">
        <v>38</v>
      </c>
      <c r="H16" s="18">
        <v>28</v>
      </c>
      <c r="I16" s="18">
        <v>20</v>
      </c>
      <c r="J16" s="18">
        <v>15</v>
      </c>
      <c r="K16" s="18">
        <v>13</v>
      </c>
      <c r="L16" s="18">
        <v>14</v>
      </c>
      <c r="M16" s="18">
        <v>12</v>
      </c>
      <c r="N16" s="18">
        <v>12</v>
      </c>
      <c r="O16" s="18">
        <v>15</v>
      </c>
      <c r="P16" s="18">
        <v>31</v>
      </c>
      <c r="Q16" s="18">
        <v>13</v>
      </c>
      <c r="R16" s="18">
        <v>54</v>
      </c>
    </row>
    <row r="17" spans="1:3" s="18" customFormat="1" ht="15.75">
      <c r="A17" s="67" t="s">
        <v>140</v>
      </c>
      <c r="C17" s="50"/>
    </row>
    <row r="18" spans="1:18" s="18" customFormat="1" ht="15.75">
      <c r="A18" s="41" t="s">
        <v>205</v>
      </c>
      <c r="B18" s="18">
        <v>250</v>
      </c>
      <c r="C18" s="50" t="s">
        <v>66</v>
      </c>
      <c r="D18" s="18">
        <v>167</v>
      </c>
      <c r="E18" s="18">
        <v>305</v>
      </c>
      <c r="F18" s="18">
        <v>295</v>
      </c>
      <c r="G18" s="18">
        <v>279</v>
      </c>
      <c r="H18" s="18">
        <v>277</v>
      </c>
      <c r="I18" s="18">
        <v>266</v>
      </c>
      <c r="J18" s="18">
        <v>209</v>
      </c>
      <c r="K18" s="18">
        <v>191</v>
      </c>
      <c r="L18" s="18">
        <v>121</v>
      </c>
      <c r="M18" s="18">
        <v>139</v>
      </c>
      <c r="N18" s="18">
        <v>152</v>
      </c>
      <c r="O18" s="18">
        <v>125</v>
      </c>
      <c r="P18" s="18">
        <v>255</v>
      </c>
      <c r="Q18" s="18">
        <v>145</v>
      </c>
      <c r="R18" s="18">
        <v>278</v>
      </c>
    </row>
    <row r="19" spans="1:18" s="18" customFormat="1" ht="13.5" customHeight="1">
      <c r="A19" s="41" t="s">
        <v>204</v>
      </c>
      <c r="B19" s="18">
        <v>355</v>
      </c>
      <c r="C19" s="18">
        <v>35</v>
      </c>
      <c r="D19" s="18">
        <v>207</v>
      </c>
      <c r="E19" s="18">
        <v>304</v>
      </c>
      <c r="F19" s="18">
        <v>331</v>
      </c>
      <c r="G19" s="18">
        <v>392</v>
      </c>
      <c r="H19" s="18">
        <v>395</v>
      </c>
      <c r="I19" s="18">
        <v>385</v>
      </c>
      <c r="J19" s="18">
        <v>370</v>
      </c>
      <c r="K19" s="18">
        <v>362</v>
      </c>
      <c r="L19" s="18">
        <v>321</v>
      </c>
      <c r="M19" s="18">
        <v>287</v>
      </c>
      <c r="N19" s="18">
        <v>268</v>
      </c>
      <c r="O19" s="18">
        <v>221</v>
      </c>
      <c r="P19" s="18">
        <v>357</v>
      </c>
      <c r="Q19" s="18">
        <v>311</v>
      </c>
      <c r="R19" s="18">
        <v>306</v>
      </c>
    </row>
    <row r="20" s="18" customFormat="1" ht="15.75">
      <c r="A20" s="67" t="s">
        <v>141</v>
      </c>
    </row>
    <row r="21" spans="1:18" s="18" customFormat="1" ht="15.75">
      <c r="A21" s="41" t="s">
        <v>205</v>
      </c>
      <c r="B21" s="18">
        <v>146</v>
      </c>
      <c r="C21" s="18">
        <v>71</v>
      </c>
      <c r="D21" s="18">
        <v>275</v>
      </c>
      <c r="E21" s="18">
        <v>193</v>
      </c>
      <c r="F21" s="18">
        <v>173</v>
      </c>
      <c r="G21" s="18">
        <v>176</v>
      </c>
      <c r="H21" s="18">
        <v>154</v>
      </c>
      <c r="I21" s="18">
        <v>133</v>
      </c>
      <c r="J21" s="18">
        <v>101</v>
      </c>
      <c r="K21" s="18">
        <v>78</v>
      </c>
      <c r="L21" s="18">
        <v>61</v>
      </c>
      <c r="M21" s="18">
        <v>48</v>
      </c>
      <c r="N21" s="18">
        <v>37</v>
      </c>
      <c r="O21" s="18">
        <v>39</v>
      </c>
      <c r="P21" s="18">
        <v>151</v>
      </c>
      <c r="Q21" s="18">
        <v>40</v>
      </c>
      <c r="R21" s="18">
        <v>187</v>
      </c>
    </row>
    <row r="22" spans="1:18" s="18" customFormat="1" ht="13.5" customHeight="1">
      <c r="A22" s="41" t="s">
        <v>204</v>
      </c>
      <c r="B22" s="18">
        <v>142</v>
      </c>
      <c r="C22" s="18">
        <v>73</v>
      </c>
      <c r="D22" s="18">
        <v>182</v>
      </c>
      <c r="E22" s="18">
        <v>154</v>
      </c>
      <c r="F22" s="18">
        <v>134</v>
      </c>
      <c r="G22" s="18">
        <v>133</v>
      </c>
      <c r="H22" s="18">
        <v>136</v>
      </c>
      <c r="I22" s="18">
        <v>149</v>
      </c>
      <c r="J22" s="18">
        <v>157</v>
      </c>
      <c r="K22" s="18">
        <v>143</v>
      </c>
      <c r="L22" s="18">
        <v>126</v>
      </c>
      <c r="M22" s="18">
        <v>101</v>
      </c>
      <c r="N22" s="18">
        <v>82</v>
      </c>
      <c r="O22" s="18">
        <v>79</v>
      </c>
      <c r="P22" s="18">
        <v>145</v>
      </c>
      <c r="Q22" s="18">
        <v>88</v>
      </c>
      <c r="R22" s="18">
        <v>145</v>
      </c>
    </row>
    <row r="23" s="18" customFormat="1" ht="15.75">
      <c r="A23" s="76" t="s">
        <v>170</v>
      </c>
    </row>
    <row r="24" s="18" customFormat="1" ht="15.75">
      <c r="A24" s="67" t="s">
        <v>143</v>
      </c>
    </row>
    <row r="25" spans="1:18" s="18" customFormat="1" ht="13.5" customHeight="1">
      <c r="A25" s="41" t="s">
        <v>205</v>
      </c>
      <c r="B25" s="18">
        <v>223</v>
      </c>
      <c r="C25" s="18">
        <v>297</v>
      </c>
      <c r="D25" s="18">
        <v>402</v>
      </c>
      <c r="E25" s="18">
        <v>313</v>
      </c>
      <c r="F25" s="18">
        <v>295</v>
      </c>
      <c r="G25" s="18">
        <v>272</v>
      </c>
      <c r="H25" s="18">
        <v>231</v>
      </c>
      <c r="I25" s="18">
        <v>191</v>
      </c>
      <c r="J25" s="18">
        <v>146</v>
      </c>
      <c r="K25" s="18">
        <v>95</v>
      </c>
      <c r="L25" s="18">
        <v>48</v>
      </c>
      <c r="M25" s="18">
        <v>62</v>
      </c>
      <c r="N25" s="18">
        <v>84</v>
      </c>
      <c r="O25" s="18">
        <v>68</v>
      </c>
      <c r="P25" s="18">
        <v>231</v>
      </c>
      <c r="Q25" s="18">
        <v>66</v>
      </c>
      <c r="R25" s="18">
        <v>312</v>
      </c>
    </row>
    <row r="26" spans="1:18" s="18" customFormat="1" ht="13.5" customHeight="1">
      <c r="A26" s="41" t="s">
        <v>204</v>
      </c>
      <c r="B26" s="18">
        <v>176</v>
      </c>
      <c r="C26" s="18">
        <v>301</v>
      </c>
      <c r="D26" s="18">
        <v>356</v>
      </c>
      <c r="E26" s="18">
        <v>205</v>
      </c>
      <c r="F26" s="18">
        <v>176</v>
      </c>
      <c r="G26" s="18">
        <v>163</v>
      </c>
      <c r="H26" s="18">
        <v>170</v>
      </c>
      <c r="I26" s="18">
        <v>185</v>
      </c>
      <c r="J26" s="18">
        <v>176</v>
      </c>
      <c r="K26" s="18">
        <v>156</v>
      </c>
      <c r="L26" s="18">
        <v>120</v>
      </c>
      <c r="M26" s="18">
        <v>98</v>
      </c>
      <c r="N26" s="18">
        <v>69</v>
      </c>
      <c r="O26" s="18">
        <v>46</v>
      </c>
      <c r="P26" s="18">
        <v>180</v>
      </c>
      <c r="Q26" s="18">
        <v>98</v>
      </c>
      <c r="R26" s="18">
        <v>204</v>
      </c>
    </row>
    <row r="27" s="18" customFormat="1" ht="13.5" customHeight="1">
      <c r="A27" s="67" t="s">
        <v>144</v>
      </c>
    </row>
    <row r="28" spans="1:18" s="18" customFormat="1" ht="15.75">
      <c r="A28" s="41" t="s">
        <v>205</v>
      </c>
      <c r="B28" s="18">
        <v>148</v>
      </c>
      <c r="C28" s="18">
        <v>577</v>
      </c>
      <c r="D28" s="18">
        <v>141</v>
      </c>
      <c r="E28" s="18">
        <v>73</v>
      </c>
      <c r="F28" s="18">
        <v>62</v>
      </c>
      <c r="G28" s="18">
        <v>99</v>
      </c>
      <c r="H28" s="18">
        <v>152</v>
      </c>
      <c r="I28" s="18">
        <v>177</v>
      </c>
      <c r="J28" s="18">
        <v>247</v>
      </c>
      <c r="K28" s="18">
        <v>243</v>
      </c>
      <c r="L28" s="18">
        <v>193</v>
      </c>
      <c r="M28" s="18">
        <v>246</v>
      </c>
      <c r="N28" s="18">
        <v>223</v>
      </c>
      <c r="O28" s="18">
        <v>135</v>
      </c>
      <c r="P28" s="18">
        <v>144</v>
      </c>
      <c r="Q28" s="18">
        <v>230</v>
      </c>
      <c r="R28" s="18">
        <v>86</v>
      </c>
    </row>
    <row r="29" spans="1:18" s="18" customFormat="1" ht="15.75">
      <c r="A29" s="41" t="s">
        <v>204</v>
      </c>
      <c r="B29" s="18">
        <v>73</v>
      </c>
      <c r="C29" s="18">
        <v>513</v>
      </c>
      <c r="D29" s="18">
        <v>199</v>
      </c>
      <c r="E29" s="18">
        <v>108</v>
      </c>
      <c r="F29" s="18">
        <v>85</v>
      </c>
      <c r="G29" s="18">
        <v>46</v>
      </c>
      <c r="H29" s="18">
        <v>33</v>
      </c>
      <c r="I29" s="18">
        <v>39</v>
      </c>
      <c r="J29" s="18">
        <v>65</v>
      </c>
      <c r="K29" s="18">
        <v>93</v>
      </c>
      <c r="L29" s="18">
        <v>103</v>
      </c>
      <c r="M29" s="18">
        <v>123</v>
      </c>
      <c r="N29" s="18">
        <v>128</v>
      </c>
      <c r="O29" s="18">
        <v>127</v>
      </c>
      <c r="P29" s="18">
        <v>71</v>
      </c>
      <c r="Q29" s="18">
        <v>110</v>
      </c>
      <c r="R29" s="18">
        <v>109</v>
      </c>
    </row>
    <row r="30" s="18" customFormat="1" ht="13.5" customHeight="1">
      <c r="A30" s="67" t="s">
        <v>141</v>
      </c>
    </row>
    <row r="31" spans="1:18" s="18" customFormat="1" ht="15.75">
      <c r="A31" s="41" t="s">
        <v>205</v>
      </c>
      <c r="B31" s="18">
        <v>78</v>
      </c>
      <c r="C31" s="18">
        <v>51</v>
      </c>
      <c r="D31" s="18">
        <v>9</v>
      </c>
      <c r="E31" s="18">
        <v>6</v>
      </c>
      <c r="F31" s="18">
        <v>5</v>
      </c>
      <c r="G31" s="18">
        <v>11</v>
      </c>
      <c r="H31" s="18">
        <v>23</v>
      </c>
      <c r="I31" s="18">
        <v>48</v>
      </c>
      <c r="J31" s="18">
        <v>143</v>
      </c>
      <c r="K31" s="18">
        <v>240</v>
      </c>
      <c r="L31" s="18">
        <v>410</v>
      </c>
      <c r="M31" s="18">
        <v>352</v>
      </c>
      <c r="N31" s="18">
        <v>310</v>
      </c>
      <c r="O31" s="18">
        <v>307</v>
      </c>
      <c r="P31" s="18">
        <v>66</v>
      </c>
      <c r="Q31" s="18">
        <v>338</v>
      </c>
      <c r="R31" s="18">
        <v>7</v>
      </c>
    </row>
    <row r="32" spans="1:18" s="18" customFormat="1" ht="15.75">
      <c r="A32" s="41" t="s">
        <v>204</v>
      </c>
      <c r="B32" s="18">
        <v>12</v>
      </c>
      <c r="C32" s="18">
        <v>74</v>
      </c>
      <c r="D32" s="18">
        <v>25</v>
      </c>
      <c r="E32" s="18">
        <v>13</v>
      </c>
      <c r="F32" s="18">
        <v>7</v>
      </c>
      <c r="G32" s="18">
        <v>4</v>
      </c>
      <c r="H32" s="18">
        <v>3</v>
      </c>
      <c r="I32" s="18">
        <v>4</v>
      </c>
      <c r="J32" s="18">
        <v>9</v>
      </c>
      <c r="K32" s="18">
        <v>17</v>
      </c>
      <c r="L32" s="18">
        <v>35</v>
      </c>
      <c r="M32" s="18">
        <v>67</v>
      </c>
      <c r="N32" s="18">
        <v>109</v>
      </c>
      <c r="O32" s="18">
        <v>209</v>
      </c>
      <c r="P32" s="18">
        <v>9</v>
      </c>
      <c r="Q32" s="18">
        <v>64</v>
      </c>
      <c r="R32" s="18">
        <v>12</v>
      </c>
    </row>
    <row r="33" s="18" customFormat="1" ht="13.5" customHeight="1">
      <c r="A33" s="76" t="s">
        <v>171</v>
      </c>
    </row>
    <row r="34" s="18" customFormat="1" ht="15.75">
      <c r="A34" s="76" t="s">
        <v>172</v>
      </c>
    </row>
    <row r="35" spans="1:18" s="18" customFormat="1" ht="15.75">
      <c r="A35" s="41" t="s">
        <v>205</v>
      </c>
      <c r="B35" s="18">
        <v>12</v>
      </c>
      <c r="C35" s="18">
        <v>4</v>
      </c>
      <c r="D35" s="18">
        <v>1</v>
      </c>
      <c r="E35" s="18">
        <v>1</v>
      </c>
      <c r="F35" s="18">
        <v>1</v>
      </c>
      <c r="G35" s="18">
        <v>1</v>
      </c>
      <c r="H35" s="18">
        <v>1</v>
      </c>
      <c r="I35" s="18">
        <v>3</v>
      </c>
      <c r="J35" s="18">
        <v>11</v>
      </c>
      <c r="K35" s="18">
        <v>33</v>
      </c>
      <c r="L35" s="18">
        <v>83</v>
      </c>
      <c r="M35" s="18">
        <v>66</v>
      </c>
      <c r="N35" s="18">
        <v>101</v>
      </c>
      <c r="O35" s="18">
        <v>245</v>
      </c>
      <c r="P35" s="18">
        <v>8</v>
      </c>
      <c r="Q35" s="18">
        <v>87</v>
      </c>
      <c r="R35" s="18">
        <v>1</v>
      </c>
    </row>
    <row r="36" spans="1:18" s="18" customFormat="1" ht="15.75">
      <c r="A36" s="41" t="s">
        <v>204</v>
      </c>
      <c r="B36" s="18">
        <v>0</v>
      </c>
      <c r="C36" s="18">
        <v>4</v>
      </c>
      <c r="D36" s="18">
        <v>1</v>
      </c>
      <c r="E36" s="18">
        <v>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1</v>
      </c>
      <c r="M36" s="18">
        <v>1</v>
      </c>
      <c r="N36" s="18">
        <v>4</v>
      </c>
      <c r="O36" s="18">
        <v>14</v>
      </c>
      <c r="P36" s="18">
        <v>0</v>
      </c>
      <c r="Q36" s="18">
        <v>2</v>
      </c>
      <c r="R36" s="18">
        <v>1</v>
      </c>
    </row>
    <row r="37" s="18" customFormat="1" ht="15.75">
      <c r="A37" s="74" t="s">
        <v>173</v>
      </c>
    </row>
    <row r="38" s="18" customFormat="1" ht="15.75">
      <c r="A38" s="74" t="s">
        <v>174</v>
      </c>
    </row>
    <row r="39" spans="1:18" s="18" customFormat="1" ht="15.75">
      <c r="A39" s="41" t="s">
        <v>205</v>
      </c>
      <c r="B39" s="18">
        <v>1</v>
      </c>
      <c r="C39" s="50" t="s">
        <v>66</v>
      </c>
      <c r="D39" s="50" t="s">
        <v>66</v>
      </c>
      <c r="E39" s="18">
        <v>0</v>
      </c>
      <c r="F39" s="18">
        <v>1</v>
      </c>
      <c r="G39" s="18">
        <v>1</v>
      </c>
      <c r="H39" s="18">
        <v>1</v>
      </c>
      <c r="I39" s="18">
        <v>1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1</v>
      </c>
      <c r="Q39" s="18">
        <v>0</v>
      </c>
      <c r="R39" s="18">
        <v>1</v>
      </c>
    </row>
    <row r="40" spans="1:18" s="18" customFormat="1" ht="13.5" customHeight="1">
      <c r="A40" s="41" t="s">
        <v>204</v>
      </c>
      <c r="B40" s="18">
        <v>1</v>
      </c>
      <c r="C40" s="18">
        <v>0</v>
      </c>
      <c r="D40" s="18">
        <v>0</v>
      </c>
      <c r="E40" s="18">
        <v>0</v>
      </c>
      <c r="F40" s="18">
        <v>1</v>
      </c>
      <c r="G40" s="18">
        <v>1</v>
      </c>
      <c r="H40" s="18">
        <v>0</v>
      </c>
      <c r="I40" s="18">
        <v>0</v>
      </c>
      <c r="J40" s="18">
        <v>1</v>
      </c>
      <c r="K40" s="18">
        <v>0</v>
      </c>
      <c r="L40" s="18">
        <v>1</v>
      </c>
      <c r="M40" s="18">
        <v>1</v>
      </c>
      <c r="N40" s="18">
        <v>0</v>
      </c>
      <c r="O40" s="18">
        <v>0</v>
      </c>
      <c r="P40" s="18">
        <v>1</v>
      </c>
      <c r="Q40" s="18">
        <v>0</v>
      </c>
      <c r="R40" s="18">
        <v>0</v>
      </c>
    </row>
    <row r="41" s="18" customFormat="1" ht="13.5" customHeight="1">
      <c r="A41" s="41"/>
    </row>
    <row r="42" s="18" customFormat="1" ht="13.5" customHeight="1">
      <c r="A42" s="41"/>
    </row>
    <row r="43" spans="1:18" s="18" customFormat="1" ht="13.5" customHeight="1">
      <c r="A43" s="41"/>
      <c r="Q43" s="132" t="s">
        <v>168</v>
      </c>
      <c r="R43" s="132"/>
    </row>
    <row r="44" spans="1:18" s="18" customFormat="1" ht="33.75" customHeight="1">
      <c r="A44" s="122"/>
      <c r="B44" s="130" t="s">
        <v>332</v>
      </c>
      <c r="C44" s="138" t="s">
        <v>62</v>
      </c>
      <c r="D44" s="139"/>
      <c r="E44" s="139"/>
      <c r="F44" s="139"/>
      <c r="G44" s="139"/>
      <c r="H44" s="139"/>
      <c r="I44" s="135" t="s">
        <v>63</v>
      </c>
      <c r="J44" s="135"/>
      <c r="K44" s="135"/>
      <c r="L44" s="135"/>
      <c r="M44" s="135"/>
      <c r="N44" s="135"/>
      <c r="O44" s="136"/>
      <c r="P44" s="133" t="s">
        <v>188</v>
      </c>
      <c r="Q44" s="134"/>
      <c r="R44" s="134"/>
    </row>
    <row r="45" spans="1:18" s="18" customFormat="1" ht="94.5" customHeight="1">
      <c r="A45" s="124"/>
      <c r="B45" s="131"/>
      <c r="C45" s="35" t="s">
        <v>42</v>
      </c>
      <c r="D45" s="51" t="s">
        <v>43</v>
      </c>
      <c r="E45" s="35" t="s">
        <v>44</v>
      </c>
      <c r="F45" s="51" t="s">
        <v>45</v>
      </c>
      <c r="G45" s="35" t="s">
        <v>46</v>
      </c>
      <c r="H45" s="51" t="s">
        <v>47</v>
      </c>
      <c r="I45" s="43" t="s">
        <v>48</v>
      </c>
      <c r="J45" s="51" t="s">
        <v>49</v>
      </c>
      <c r="K45" s="51" t="s">
        <v>58</v>
      </c>
      <c r="L45" s="35" t="s">
        <v>59</v>
      </c>
      <c r="M45" s="51" t="s">
        <v>60</v>
      </c>
      <c r="N45" s="51" t="s">
        <v>61</v>
      </c>
      <c r="O45" s="34" t="s">
        <v>50</v>
      </c>
      <c r="P45" s="44" t="s">
        <v>51</v>
      </c>
      <c r="Q45" s="44" t="s">
        <v>52</v>
      </c>
      <c r="R45" s="34" t="s">
        <v>315</v>
      </c>
    </row>
    <row r="46" spans="2:19" s="19" customFormat="1" ht="15.75">
      <c r="B46" s="129" t="s">
        <v>54</v>
      </c>
      <c r="C46" s="129"/>
      <c r="D46" s="129"/>
      <c r="E46" s="129"/>
      <c r="F46" s="129"/>
      <c r="G46" s="129"/>
      <c r="H46" s="129"/>
      <c r="I46" s="19" t="s">
        <v>57</v>
      </c>
      <c r="S46" s="18"/>
    </row>
    <row r="47" spans="1:19" s="19" customFormat="1" ht="15.75">
      <c r="A47" s="33" t="s">
        <v>205</v>
      </c>
      <c r="B47" s="19">
        <v>1000</v>
      </c>
      <c r="C47" s="19">
        <v>1000</v>
      </c>
      <c r="D47" s="19">
        <v>1000</v>
      </c>
      <c r="E47" s="19">
        <v>1000</v>
      </c>
      <c r="F47" s="19">
        <v>1000</v>
      </c>
      <c r="G47" s="19">
        <v>1000</v>
      </c>
      <c r="H47" s="19">
        <v>1000</v>
      </c>
      <c r="I47" s="19">
        <v>1000</v>
      </c>
      <c r="J47" s="19">
        <v>1000</v>
      </c>
      <c r="K47" s="19">
        <v>1000</v>
      </c>
      <c r="L47" s="19">
        <v>1000</v>
      </c>
      <c r="M47" s="19">
        <v>1000</v>
      </c>
      <c r="N47" s="19">
        <v>1000</v>
      </c>
      <c r="O47" s="19">
        <v>1000</v>
      </c>
      <c r="P47" s="19">
        <v>1000</v>
      </c>
      <c r="Q47" s="19">
        <v>1000</v>
      </c>
      <c r="R47" s="19">
        <v>1000</v>
      </c>
      <c r="S47" s="18"/>
    </row>
    <row r="48" spans="1:19" s="19" customFormat="1" ht="15.75">
      <c r="A48" s="33" t="s">
        <v>204</v>
      </c>
      <c r="B48" s="19">
        <v>1000</v>
      </c>
      <c r="C48" s="19">
        <v>1000</v>
      </c>
      <c r="D48" s="19">
        <v>1000</v>
      </c>
      <c r="E48" s="19">
        <v>1000</v>
      </c>
      <c r="F48" s="19">
        <v>1000</v>
      </c>
      <c r="G48" s="19">
        <v>1000</v>
      </c>
      <c r="H48" s="19">
        <v>1000</v>
      </c>
      <c r="I48" s="19">
        <v>1000</v>
      </c>
      <c r="J48" s="19">
        <v>1000</v>
      </c>
      <c r="K48" s="19">
        <v>1000</v>
      </c>
      <c r="L48" s="19">
        <v>1000</v>
      </c>
      <c r="M48" s="19">
        <v>1000</v>
      </c>
      <c r="N48" s="19">
        <v>1000</v>
      </c>
      <c r="O48" s="19">
        <v>1000</v>
      </c>
      <c r="P48" s="19">
        <v>1000</v>
      </c>
      <c r="Q48" s="19">
        <v>1000</v>
      </c>
      <c r="R48" s="19">
        <v>1000</v>
      </c>
      <c r="S48" s="18"/>
    </row>
    <row r="49" s="18" customFormat="1" ht="15.75">
      <c r="A49" s="18" t="s">
        <v>154</v>
      </c>
    </row>
    <row r="50" s="18" customFormat="1" ht="31.5">
      <c r="A50" s="75" t="s">
        <v>169</v>
      </c>
    </row>
    <row r="51" s="18" customFormat="1" ht="31.5">
      <c r="A51" s="65" t="s">
        <v>162</v>
      </c>
    </row>
    <row r="52" spans="1:18" s="18" customFormat="1" ht="15.75">
      <c r="A52" s="41" t="s">
        <v>205</v>
      </c>
      <c r="B52" s="18">
        <v>149</v>
      </c>
      <c r="C52" s="50" t="s">
        <v>66</v>
      </c>
      <c r="D52" s="50" t="s">
        <v>66</v>
      </c>
      <c r="E52" s="18">
        <v>93</v>
      </c>
      <c r="F52" s="18">
        <v>168</v>
      </c>
      <c r="G52" s="18">
        <v>168</v>
      </c>
      <c r="H52" s="18">
        <v>169</v>
      </c>
      <c r="I52" s="18">
        <v>190</v>
      </c>
      <c r="J52" s="18">
        <v>157</v>
      </c>
      <c r="K52" s="18">
        <v>141</v>
      </c>
      <c r="L52" s="18">
        <v>103</v>
      </c>
      <c r="M52" s="18">
        <v>95</v>
      </c>
      <c r="N52" s="18">
        <v>93</v>
      </c>
      <c r="O52" s="18">
        <v>83</v>
      </c>
      <c r="P52" s="18">
        <v>151</v>
      </c>
      <c r="Q52" s="18">
        <v>100</v>
      </c>
      <c r="R52" s="18">
        <v>124</v>
      </c>
    </row>
    <row r="53" spans="1:18" s="18" customFormat="1" ht="15.75">
      <c r="A53" s="41" t="s">
        <v>204</v>
      </c>
      <c r="B53" s="18">
        <v>237</v>
      </c>
      <c r="C53" s="50" t="s">
        <v>66</v>
      </c>
      <c r="D53" s="50" t="s">
        <v>66</v>
      </c>
      <c r="E53" s="18">
        <v>164</v>
      </c>
      <c r="F53" s="18">
        <v>252</v>
      </c>
      <c r="G53" s="18">
        <v>250</v>
      </c>
      <c r="H53" s="18">
        <v>266</v>
      </c>
      <c r="I53" s="18">
        <v>250</v>
      </c>
      <c r="J53" s="18">
        <v>235</v>
      </c>
      <c r="K53" s="18">
        <v>239</v>
      </c>
      <c r="L53" s="18">
        <v>299</v>
      </c>
      <c r="M53" s="18">
        <v>322</v>
      </c>
      <c r="N53" s="18">
        <v>339</v>
      </c>
      <c r="O53" s="18">
        <v>308</v>
      </c>
      <c r="P53" s="18">
        <v>232</v>
      </c>
      <c r="Q53" s="18">
        <v>324</v>
      </c>
      <c r="R53" s="18">
        <v>193</v>
      </c>
    </row>
    <row r="54" spans="1:3" s="18" customFormat="1" ht="15.75">
      <c r="A54" s="67" t="s">
        <v>155</v>
      </c>
      <c r="C54" s="50"/>
    </row>
    <row r="55" spans="1:18" s="18" customFormat="1" ht="15.75">
      <c r="A55" s="41" t="s">
        <v>205</v>
      </c>
      <c r="B55" s="18">
        <v>17</v>
      </c>
      <c r="C55" s="50" t="s">
        <v>66</v>
      </c>
      <c r="D55" s="18">
        <v>6</v>
      </c>
      <c r="E55" s="18">
        <v>34</v>
      </c>
      <c r="F55" s="18">
        <v>28</v>
      </c>
      <c r="G55" s="18">
        <v>18</v>
      </c>
      <c r="H55" s="18">
        <v>14</v>
      </c>
      <c r="I55" s="18">
        <v>13</v>
      </c>
      <c r="J55" s="18">
        <v>9</v>
      </c>
      <c r="K55" s="18">
        <v>6</v>
      </c>
      <c r="L55" s="18">
        <v>5</v>
      </c>
      <c r="M55" s="18">
        <v>6</v>
      </c>
      <c r="N55" s="18">
        <v>11</v>
      </c>
      <c r="O55" s="18">
        <v>10</v>
      </c>
      <c r="P55" s="18">
        <v>17</v>
      </c>
      <c r="Q55" s="18">
        <v>7</v>
      </c>
      <c r="R55" s="18">
        <v>27</v>
      </c>
    </row>
    <row r="56" spans="1:18" s="18" customFormat="1" ht="15.75">
      <c r="A56" s="41" t="s">
        <v>204</v>
      </c>
      <c r="B56" s="18">
        <v>34</v>
      </c>
      <c r="C56" s="50" t="s">
        <v>66</v>
      </c>
      <c r="D56" s="18">
        <v>35</v>
      </c>
      <c r="E56" s="18">
        <v>82</v>
      </c>
      <c r="F56" s="18">
        <v>49</v>
      </c>
      <c r="G56" s="18">
        <v>42</v>
      </c>
      <c r="H56" s="18">
        <v>31</v>
      </c>
      <c r="I56" s="18">
        <v>22</v>
      </c>
      <c r="J56" s="18">
        <v>16</v>
      </c>
      <c r="K56" s="18">
        <v>15</v>
      </c>
      <c r="L56" s="18">
        <v>15</v>
      </c>
      <c r="M56" s="18">
        <v>12</v>
      </c>
      <c r="N56" s="18">
        <v>12</v>
      </c>
      <c r="O56" s="18">
        <v>15</v>
      </c>
      <c r="P56" s="18">
        <v>36</v>
      </c>
      <c r="Q56" s="18">
        <v>13</v>
      </c>
      <c r="R56" s="18">
        <v>61</v>
      </c>
    </row>
    <row r="57" spans="1:3" s="18" customFormat="1" ht="15.75">
      <c r="A57" s="67" t="s">
        <v>140</v>
      </c>
      <c r="C57" s="50"/>
    </row>
    <row r="58" spans="1:18" s="18" customFormat="1" ht="15.75">
      <c r="A58" s="41" t="s">
        <v>205</v>
      </c>
      <c r="B58" s="18">
        <v>271</v>
      </c>
      <c r="C58" s="50" t="s">
        <v>66</v>
      </c>
      <c r="D58" s="18">
        <v>188</v>
      </c>
      <c r="E58" s="18">
        <v>328</v>
      </c>
      <c r="F58" s="18">
        <v>310</v>
      </c>
      <c r="G58" s="18">
        <v>297</v>
      </c>
      <c r="H58" s="18">
        <v>293</v>
      </c>
      <c r="I58" s="18">
        <v>283</v>
      </c>
      <c r="J58" s="18">
        <v>235</v>
      </c>
      <c r="K58" s="18">
        <v>221</v>
      </c>
      <c r="L58" s="18">
        <v>148</v>
      </c>
      <c r="M58" s="18">
        <v>156</v>
      </c>
      <c r="N58" s="18">
        <v>164</v>
      </c>
      <c r="O58" s="18">
        <v>135</v>
      </c>
      <c r="P58" s="18">
        <v>276</v>
      </c>
      <c r="Q58" s="18">
        <v>159</v>
      </c>
      <c r="R58" s="18">
        <v>298</v>
      </c>
    </row>
    <row r="59" spans="1:18" s="18" customFormat="1" ht="15.75">
      <c r="A59" s="41" t="s">
        <v>204</v>
      </c>
      <c r="B59" s="18">
        <v>369</v>
      </c>
      <c r="C59" s="18">
        <v>42</v>
      </c>
      <c r="D59" s="18">
        <v>222</v>
      </c>
      <c r="E59" s="18">
        <v>322</v>
      </c>
      <c r="F59" s="18">
        <v>346</v>
      </c>
      <c r="G59" s="18">
        <v>406</v>
      </c>
      <c r="H59" s="18">
        <v>408</v>
      </c>
      <c r="I59" s="18">
        <v>399</v>
      </c>
      <c r="J59" s="18">
        <v>386</v>
      </c>
      <c r="K59" s="18">
        <v>375</v>
      </c>
      <c r="L59" s="18">
        <v>332</v>
      </c>
      <c r="M59" s="18">
        <v>290</v>
      </c>
      <c r="N59" s="18">
        <v>267</v>
      </c>
      <c r="O59" s="18">
        <v>229</v>
      </c>
      <c r="P59" s="18">
        <v>372</v>
      </c>
      <c r="Q59" s="18">
        <v>312</v>
      </c>
      <c r="R59" s="18">
        <v>323</v>
      </c>
    </row>
    <row r="60" s="18" customFormat="1" ht="15.75">
      <c r="A60" s="67" t="s">
        <v>141</v>
      </c>
    </row>
    <row r="61" spans="1:18" s="18" customFormat="1" ht="15.75">
      <c r="A61" s="41" t="s">
        <v>205</v>
      </c>
      <c r="B61" s="18">
        <v>138</v>
      </c>
      <c r="C61" s="18">
        <v>81</v>
      </c>
      <c r="D61" s="18">
        <v>291</v>
      </c>
      <c r="E61" s="18">
        <v>190</v>
      </c>
      <c r="F61" s="18">
        <v>162</v>
      </c>
      <c r="G61" s="18">
        <v>161</v>
      </c>
      <c r="H61" s="18">
        <v>141</v>
      </c>
      <c r="I61" s="18">
        <v>122</v>
      </c>
      <c r="J61" s="18">
        <v>97</v>
      </c>
      <c r="K61" s="18">
        <v>77</v>
      </c>
      <c r="L61" s="18">
        <v>64</v>
      </c>
      <c r="M61" s="18">
        <v>49</v>
      </c>
      <c r="N61" s="18">
        <v>36</v>
      </c>
      <c r="O61" s="18">
        <v>37</v>
      </c>
      <c r="P61" s="18">
        <v>143</v>
      </c>
      <c r="Q61" s="18">
        <v>41</v>
      </c>
      <c r="R61" s="18">
        <v>181</v>
      </c>
    </row>
    <row r="62" spans="1:18" s="18" customFormat="1" ht="15.75">
      <c r="A62" s="41" t="s">
        <v>204</v>
      </c>
      <c r="B62" s="18">
        <v>125</v>
      </c>
      <c r="C62" s="18">
        <v>72</v>
      </c>
      <c r="D62" s="18">
        <v>180</v>
      </c>
      <c r="E62" s="18">
        <v>143</v>
      </c>
      <c r="F62" s="18">
        <v>119</v>
      </c>
      <c r="G62" s="18">
        <v>117</v>
      </c>
      <c r="H62" s="18">
        <v>117</v>
      </c>
      <c r="I62" s="18">
        <v>126</v>
      </c>
      <c r="J62" s="18">
        <v>136</v>
      </c>
      <c r="K62" s="18">
        <v>124</v>
      </c>
      <c r="L62" s="18">
        <v>112</v>
      </c>
      <c r="M62" s="18">
        <v>97</v>
      </c>
      <c r="N62" s="18">
        <v>81</v>
      </c>
      <c r="O62" s="18">
        <v>76</v>
      </c>
      <c r="P62" s="18">
        <v>127</v>
      </c>
      <c r="Q62" s="18">
        <v>86</v>
      </c>
      <c r="R62" s="18">
        <v>133</v>
      </c>
    </row>
    <row r="63" s="18" customFormat="1" ht="15.75">
      <c r="A63" s="76" t="s">
        <v>170</v>
      </c>
    </row>
    <row r="64" s="18" customFormat="1" ht="15.75">
      <c r="A64" s="67" t="s">
        <v>143</v>
      </c>
    </row>
    <row r="65" spans="1:18" s="18" customFormat="1" ht="15.75">
      <c r="A65" s="41" t="s">
        <v>205</v>
      </c>
      <c r="B65" s="18">
        <v>226</v>
      </c>
      <c r="C65" s="18">
        <v>336</v>
      </c>
      <c r="D65" s="18">
        <v>389</v>
      </c>
      <c r="E65" s="18">
        <v>298</v>
      </c>
      <c r="F65" s="18">
        <v>283</v>
      </c>
      <c r="G65" s="18">
        <v>271</v>
      </c>
      <c r="H65" s="18">
        <v>239</v>
      </c>
      <c r="I65" s="18">
        <v>202</v>
      </c>
      <c r="J65" s="18">
        <v>162</v>
      </c>
      <c r="K65" s="18">
        <v>110</v>
      </c>
      <c r="L65" s="18">
        <v>58</v>
      </c>
      <c r="M65" s="18">
        <v>69</v>
      </c>
      <c r="N65" s="18">
        <v>92</v>
      </c>
      <c r="O65" s="18">
        <v>70</v>
      </c>
      <c r="P65" s="18">
        <v>233</v>
      </c>
      <c r="Q65" s="18">
        <v>73</v>
      </c>
      <c r="R65" s="18">
        <v>299</v>
      </c>
    </row>
    <row r="66" spans="1:18" s="18" customFormat="1" ht="15.75">
      <c r="A66" s="41" t="s">
        <v>204</v>
      </c>
      <c r="B66" s="18">
        <v>169</v>
      </c>
      <c r="C66" s="18">
        <v>385</v>
      </c>
      <c r="D66" s="18">
        <v>377</v>
      </c>
      <c r="E66" s="18">
        <v>200</v>
      </c>
      <c r="F66" s="18">
        <v>165</v>
      </c>
      <c r="G66" s="18">
        <v>149</v>
      </c>
      <c r="H66" s="18">
        <v>153</v>
      </c>
      <c r="I66" s="18">
        <v>174</v>
      </c>
      <c r="J66" s="18">
        <v>172</v>
      </c>
      <c r="K66" s="18">
        <v>158</v>
      </c>
      <c r="L66" s="18">
        <v>126</v>
      </c>
      <c r="M66" s="18">
        <v>102</v>
      </c>
      <c r="N66" s="18">
        <v>70</v>
      </c>
      <c r="O66" s="18">
        <v>49</v>
      </c>
      <c r="P66" s="18">
        <v>172</v>
      </c>
      <c r="Q66" s="18">
        <v>101</v>
      </c>
      <c r="R66" s="18">
        <v>199</v>
      </c>
    </row>
    <row r="67" s="18" customFormat="1" ht="15.75">
      <c r="A67" s="67" t="s">
        <v>144</v>
      </c>
    </row>
    <row r="68" spans="1:18" s="18" customFormat="1" ht="15.75">
      <c r="A68" s="41" t="s">
        <v>205</v>
      </c>
      <c r="B68" s="18">
        <v>132</v>
      </c>
      <c r="C68" s="18">
        <v>543</v>
      </c>
      <c r="D68" s="18">
        <v>120</v>
      </c>
      <c r="E68" s="18">
        <v>52</v>
      </c>
      <c r="F68" s="18">
        <v>44</v>
      </c>
      <c r="G68" s="18">
        <v>77</v>
      </c>
      <c r="H68" s="18">
        <v>128</v>
      </c>
      <c r="I68" s="18">
        <v>157</v>
      </c>
      <c r="J68" s="18">
        <v>233</v>
      </c>
      <c r="K68" s="18">
        <v>243</v>
      </c>
      <c r="L68" s="18">
        <v>215</v>
      </c>
      <c r="M68" s="18">
        <v>258</v>
      </c>
      <c r="N68" s="18">
        <v>235</v>
      </c>
      <c r="O68" s="18">
        <v>147</v>
      </c>
      <c r="P68" s="18">
        <v>127</v>
      </c>
      <c r="Q68" s="18">
        <v>242</v>
      </c>
      <c r="R68" s="18">
        <v>65</v>
      </c>
    </row>
    <row r="69" spans="1:18" s="18" customFormat="1" ht="15.75">
      <c r="A69" s="41" t="s">
        <v>204</v>
      </c>
      <c r="B69" s="18">
        <v>57</v>
      </c>
      <c r="C69" s="18">
        <v>459</v>
      </c>
      <c r="D69" s="18">
        <v>170</v>
      </c>
      <c r="E69" s="18">
        <v>81</v>
      </c>
      <c r="F69" s="18">
        <v>63</v>
      </c>
      <c r="G69" s="18">
        <v>32</v>
      </c>
      <c r="H69" s="18">
        <v>22</v>
      </c>
      <c r="I69" s="18">
        <v>26</v>
      </c>
      <c r="J69" s="18">
        <v>49</v>
      </c>
      <c r="K69" s="18">
        <v>78</v>
      </c>
      <c r="L69" s="18">
        <v>92</v>
      </c>
      <c r="M69" s="18">
        <v>119</v>
      </c>
      <c r="N69" s="18">
        <v>128</v>
      </c>
      <c r="O69" s="18">
        <v>125</v>
      </c>
      <c r="P69" s="18">
        <v>54</v>
      </c>
      <c r="Q69" s="18">
        <v>107</v>
      </c>
      <c r="R69" s="18">
        <v>83</v>
      </c>
    </row>
    <row r="70" s="18" customFormat="1" ht="15.75">
      <c r="A70" s="67" t="s">
        <v>141</v>
      </c>
    </row>
    <row r="71" spans="1:18" s="18" customFormat="1" ht="15.75">
      <c r="A71" s="41" t="s">
        <v>205</v>
      </c>
      <c r="B71" s="18">
        <v>58</v>
      </c>
      <c r="C71" s="18">
        <v>38</v>
      </c>
      <c r="D71" s="18">
        <v>5</v>
      </c>
      <c r="E71" s="18">
        <v>3</v>
      </c>
      <c r="F71" s="18">
        <v>3</v>
      </c>
      <c r="G71" s="18">
        <v>7</v>
      </c>
      <c r="H71" s="18">
        <v>14</v>
      </c>
      <c r="I71" s="18">
        <v>30</v>
      </c>
      <c r="J71" s="18">
        <v>99</v>
      </c>
      <c r="K71" s="18">
        <v>181</v>
      </c>
      <c r="L71" s="18">
        <v>347</v>
      </c>
      <c r="M71" s="18">
        <v>313</v>
      </c>
      <c r="N71" s="18">
        <v>281</v>
      </c>
      <c r="O71" s="18">
        <v>294</v>
      </c>
      <c r="P71" s="18">
        <v>47</v>
      </c>
      <c r="Q71" s="18">
        <v>304</v>
      </c>
      <c r="R71" s="18">
        <v>4</v>
      </c>
    </row>
    <row r="72" spans="1:18" s="18" customFormat="1" ht="15.75">
      <c r="A72" s="41" t="s">
        <v>204</v>
      </c>
      <c r="B72" s="18">
        <v>8</v>
      </c>
      <c r="C72" s="18">
        <v>39</v>
      </c>
      <c r="D72" s="18">
        <v>15</v>
      </c>
      <c r="E72" s="18">
        <v>7</v>
      </c>
      <c r="F72" s="18">
        <v>5</v>
      </c>
      <c r="G72" s="18">
        <v>3</v>
      </c>
      <c r="H72" s="18">
        <v>2</v>
      </c>
      <c r="I72" s="18">
        <v>3</v>
      </c>
      <c r="J72" s="18">
        <v>5</v>
      </c>
      <c r="K72" s="18">
        <v>10</v>
      </c>
      <c r="L72" s="18">
        <v>23</v>
      </c>
      <c r="M72" s="18">
        <v>56</v>
      </c>
      <c r="N72" s="18">
        <v>100</v>
      </c>
      <c r="O72" s="18">
        <v>187</v>
      </c>
      <c r="P72" s="18">
        <v>6</v>
      </c>
      <c r="Q72" s="18">
        <v>55</v>
      </c>
      <c r="R72" s="18">
        <v>7</v>
      </c>
    </row>
    <row r="73" s="18" customFormat="1" ht="15.75">
      <c r="A73" s="76" t="s">
        <v>171</v>
      </c>
    </row>
    <row r="74" s="18" customFormat="1" ht="15.75">
      <c r="A74" s="76" t="s">
        <v>172</v>
      </c>
    </row>
    <row r="75" spans="1:18" s="18" customFormat="1" ht="15.75">
      <c r="A75" s="41" t="s">
        <v>205</v>
      </c>
      <c r="B75" s="18">
        <v>8</v>
      </c>
      <c r="C75" s="18">
        <v>2</v>
      </c>
      <c r="D75" s="18">
        <v>1</v>
      </c>
      <c r="E75" s="18">
        <v>1</v>
      </c>
      <c r="F75" s="18">
        <v>1</v>
      </c>
      <c r="G75" s="18">
        <v>0</v>
      </c>
      <c r="H75" s="18">
        <v>1</v>
      </c>
      <c r="I75" s="18">
        <v>2</v>
      </c>
      <c r="J75" s="18">
        <v>7</v>
      </c>
      <c r="K75" s="18">
        <v>20</v>
      </c>
      <c r="L75" s="18">
        <v>59</v>
      </c>
      <c r="M75" s="18">
        <v>54</v>
      </c>
      <c r="N75" s="18">
        <v>88</v>
      </c>
      <c r="O75" s="18">
        <v>224</v>
      </c>
      <c r="P75" s="18">
        <v>5</v>
      </c>
      <c r="Q75" s="18">
        <v>74</v>
      </c>
      <c r="R75" s="18">
        <v>1</v>
      </c>
    </row>
    <row r="76" spans="1:18" s="18" customFormat="1" ht="15.75">
      <c r="A76" s="41" t="s">
        <v>204</v>
      </c>
      <c r="B76" s="18">
        <v>0</v>
      </c>
      <c r="C76" s="18">
        <v>3</v>
      </c>
      <c r="D76" s="18">
        <v>1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1</v>
      </c>
      <c r="N76" s="18">
        <v>3</v>
      </c>
      <c r="O76" s="18">
        <v>10</v>
      </c>
      <c r="P76" s="18">
        <v>0</v>
      </c>
      <c r="Q76" s="18">
        <v>1</v>
      </c>
      <c r="R76" s="18">
        <v>0</v>
      </c>
    </row>
    <row r="77" s="18" customFormat="1" ht="15.75">
      <c r="A77" s="74" t="s">
        <v>173</v>
      </c>
    </row>
    <row r="78" s="18" customFormat="1" ht="15.75">
      <c r="A78" s="74" t="s">
        <v>174</v>
      </c>
    </row>
    <row r="79" spans="1:18" s="18" customFormat="1" ht="15.75">
      <c r="A79" s="41" t="s">
        <v>205</v>
      </c>
      <c r="B79" s="18">
        <v>1</v>
      </c>
      <c r="C79" s="18">
        <v>0</v>
      </c>
      <c r="D79" s="50" t="s">
        <v>66</v>
      </c>
      <c r="E79" s="18">
        <v>1</v>
      </c>
      <c r="F79" s="18">
        <v>1</v>
      </c>
      <c r="G79" s="18">
        <v>1</v>
      </c>
      <c r="H79" s="18">
        <v>1</v>
      </c>
      <c r="I79" s="18">
        <v>1</v>
      </c>
      <c r="J79" s="18">
        <v>1</v>
      </c>
      <c r="K79" s="18">
        <v>1</v>
      </c>
      <c r="L79" s="18">
        <v>1</v>
      </c>
      <c r="M79" s="18">
        <v>0</v>
      </c>
      <c r="N79" s="18">
        <v>0</v>
      </c>
      <c r="O79" s="18">
        <v>0</v>
      </c>
      <c r="P79" s="18">
        <v>1</v>
      </c>
      <c r="Q79" s="18">
        <v>0</v>
      </c>
      <c r="R79" s="18">
        <v>1</v>
      </c>
    </row>
    <row r="80" spans="1:18" s="18" customFormat="1" ht="15.75">
      <c r="A80" s="41" t="s">
        <v>204</v>
      </c>
      <c r="B80" s="18">
        <v>1</v>
      </c>
      <c r="C80" s="18">
        <v>0</v>
      </c>
      <c r="D80" s="18">
        <v>0</v>
      </c>
      <c r="E80" s="18">
        <v>1</v>
      </c>
      <c r="F80" s="18">
        <v>1</v>
      </c>
      <c r="G80" s="18">
        <v>1</v>
      </c>
      <c r="H80" s="18">
        <v>1</v>
      </c>
      <c r="I80" s="18">
        <v>0</v>
      </c>
      <c r="J80" s="18">
        <v>1</v>
      </c>
      <c r="K80" s="18">
        <v>1</v>
      </c>
      <c r="L80" s="18">
        <v>1</v>
      </c>
      <c r="M80" s="18">
        <v>1</v>
      </c>
      <c r="N80" s="18">
        <v>0</v>
      </c>
      <c r="O80" s="18">
        <v>1</v>
      </c>
      <c r="P80" s="18">
        <v>1</v>
      </c>
      <c r="Q80" s="18">
        <v>1</v>
      </c>
      <c r="R80" s="18">
        <v>1</v>
      </c>
    </row>
    <row r="81" s="18" customFormat="1" ht="15.75">
      <c r="A81" s="41"/>
    </row>
    <row r="82" spans="17:18" s="18" customFormat="1" ht="15.75">
      <c r="Q82" s="132" t="s">
        <v>175</v>
      </c>
      <c r="R82" s="132"/>
    </row>
    <row r="83" spans="1:18" s="18" customFormat="1" ht="33.75" customHeight="1">
      <c r="A83" s="122"/>
      <c r="B83" s="130" t="s">
        <v>332</v>
      </c>
      <c r="C83" s="138" t="s">
        <v>62</v>
      </c>
      <c r="D83" s="139"/>
      <c r="E83" s="139"/>
      <c r="F83" s="139"/>
      <c r="G83" s="139"/>
      <c r="H83" s="139"/>
      <c r="I83" s="135" t="s">
        <v>63</v>
      </c>
      <c r="J83" s="135"/>
      <c r="K83" s="135"/>
      <c r="L83" s="135"/>
      <c r="M83" s="135"/>
      <c r="N83" s="135"/>
      <c r="O83" s="136"/>
      <c r="P83" s="133" t="s">
        <v>188</v>
      </c>
      <c r="Q83" s="134"/>
      <c r="R83" s="134"/>
    </row>
    <row r="84" spans="1:18" s="18" customFormat="1" ht="94.5" customHeight="1">
      <c r="A84" s="124"/>
      <c r="B84" s="131"/>
      <c r="C84" s="35" t="s">
        <v>42</v>
      </c>
      <c r="D84" s="51" t="s">
        <v>43</v>
      </c>
      <c r="E84" s="35" t="s">
        <v>44</v>
      </c>
      <c r="F84" s="51" t="s">
        <v>45</v>
      </c>
      <c r="G84" s="35" t="s">
        <v>46</v>
      </c>
      <c r="H84" s="51" t="s">
        <v>47</v>
      </c>
      <c r="I84" s="43" t="s">
        <v>48</v>
      </c>
      <c r="J84" s="51" t="s">
        <v>49</v>
      </c>
      <c r="K84" s="51" t="s">
        <v>58</v>
      </c>
      <c r="L84" s="35" t="s">
        <v>59</v>
      </c>
      <c r="M84" s="51" t="s">
        <v>60</v>
      </c>
      <c r="N84" s="51" t="s">
        <v>61</v>
      </c>
      <c r="O84" s="34" t="s">
        <v>50</v>
      </c>
      <c r="P84" s="44" t="s">
        <v>51</v>
      </c>
      <c r="Q84" s="44" t="s">
        <v>52</v>
      </c>
      <c r="R84" s="34" t="s">
        <v>315</v>
      </c>
    </row>
    <row r="85" spans="2:19" s="19" customFormat="1" ht="15.75">
      <c r="B85" s="129" t="s">
        <v>56</v>
      </c>
      <c r="C85" s="129"/>
      <c r="D85" s="129"/>
      <c r="E85" s="129"/>
      <c r="F85" s="129"/>
      <c r="G85" s="129"/>
      <c r="H85" s="129"/>
      <c r="I85" s="19" t="s">
        <v>57</v>
      </c>
      <c r="S85" s="18"/>
    </row>
    <row r="86" spans="1:19" s="19" customFormat="1" ht="15.75">
      <c r="A86" s="33" t="s">
        <v>205</v>
      </c>
      <c r="B86" s="19">
        <v>1000</v>
      </c>
      <c r="C86" s="19">
        <v>1000</v>
      </c>
      <c r="D86" s="19">
        <v>1000</v>
      </c>
      <c r="E86" s="19">
        <v>1000</v>
      </c>
      <c r="F86" s="19">
        <v>1000</v>
      </c>
      <c r="G86" s="19">
        <v>1000</v>
      </c>
      <c r="H86" s="19">
        <v>1000</v>
      </c>
      <c r="I86" s="19">
        <v>1000</v>
      </c>
      <c r="J86" s="19">
        <v>1000</v>
      </c>
      <c r="K86" s="19">
        <v>1000</v>
      </c>
      <c r="L86" s="19">
        <v>1000</v>
      </c>
      <c r="M86" s="19">
        <v>1000</v>
      </c>
      <c r="N86" s="19">
        <v>1000</v>
      </c>
      <c r="O86" s="19">
        <v>1000</v>
      </c>
      <c r="P86" s="19">
        <v>1000</v>
      </c>
      <c r="Q86" s="19">
        <v>1000</v>
      </c>
      <c r="R86" s="19">
        <v>1000</v>
      </c>
      <c r="S86" s="18"/>
    </row>
    <row r="87" spans="1:19" s="19" customFormat="1" ht="15.75">
      <c r="A87" s="33" t="s">
        <v>204</v>
      </c>
      <c r="B87" s="19">
        <v>1000</v>
      </c>
      <c r="C87" s="19">
        <v>1000</v>
      </c>
      <c r="D87" s="19">
        <v>1000</v>
      </c>
      <c r="E87" s="19">
        <v>1000</v>
      </c>
      <c r="F87" s="19">
        <v>1000</v>
      </c>
      <c r="G87" s="19">
        <v>1000</v>
      </c>
      <c r="H87" s="19">
        <v>1000</v>
      </c>
      <c r="I87" s="19">
        <v>1000</v>
      </c>
      <c r="J87" s="19">
        <v>1000</v>
      </c>
      <c r="K87" s="19">
        <v>1000</v>
      </c>
      <c r="L87" s="19">
        <v>1000</v>
      </c>
      <c r="M87" s="19">
        <v>1000</v>
      </c>
      <c r="N87" s="19">
        <v>1000</v>
      </c>
      <c r="O87" s="19">
        <v>1000</v>
      </c>
      <c r="P87" s="19">
        <v>1000</v>
      </c>
      <c r="Q87" s="19">
        <v>1000</v>
      </c>
      <c r="R87" s="19">
        <v>1000</v>
      </c>
      <c r="S87" s="18"/>
    </row>
    <row r="88" s="18" customFormat="1" ht="15.75">
      <c r="A88" s="18" t="s">
        <v>154</v>
      </c>
    </row>
    <row r="89" s="18" customFormat="1" ht="31.5">
      <c r="A89" s="75" t="s">
        <v>169</v>
      </c>
    </row>
    <row r="90" s="18" customFormat="1" ht="31.5">
      <c r="A90" s="65" t="s">
        <v>162</v>
      </c>
    </row>
    <row r="91" spans="1:18" s="18" customFormat="1" ht="15.75">
      <c r="A91" s="41" t="s">
        <v>205</v>
      </c>
      <c r="B91" s="18">
        <v>61</v>
      </c>
      <c r="C91" s="50" t="s">
        <v>66</v>
      </c>
      <c r="D91" s="50" t="s">
        <v>66</v>
      </c>
      <c r="E91" s="18">
        <v>46</v>
      </c>
      <c r="F91" s="18">
        <v>71</v>
      </c>
      <c r="G91" s="18">
        <v>75</v>
      </c>
      <c r="H91" s="18">
        <v>80</v>
      </c>
      <c r="I91" s="18">
        <v>94</v>
      </c>
      <c r="J91" s="18">
        <v>57</v>
      </c>
      <c r="K91" s="18">
        <v>41</v>
      </c>
      <c r="L91" s="18">
        <v>26</v>
      </c>
      <c r="M91" s="18">
        <v>31</v>
      </c>
      <c r="N91" s="18">
        <v>33</v>
      </c>
      <c r="O91" s="18">
        <v>15</v>
      </c>
      <c r="P91" s="18">
        <v>62</v>
      </c>
      <c r="Q91" s="18">
        <v>36</v>
      </c>
      <c r="R91" s="18">
        <v>52</v>
      </c>
    </row>
    <row r="92" spans="1:18" s="18" customFormat="1" ht="15.75">
      <c r="A92" s="41" t="s">
        <v>204</v>
      </c>
      <c r="B92" s="18">
        <v>101</v>
      </c>
      <c r="C92" s="50" t="s">
        <v>66</v>
      </c>
      <c r="D92" s="50" t="s">
        <v>66</v>
      </c>
      <c r="E92" s="18">
        <v>51</v>
      </c>
      <c r="F92" s="18">
        <v>75</v>
      </c>
      <c r="G92" s="18">
        <v>97</v>
      </c>
      <c r="H92" s="18">
        <v>116</v>
      </c>
      <c r="I92" s="18">
        <v>107</v>
      </c>
      <c r="J92" s="18">
        <v>109</v>
      </c>
      <c r="K92" s="18">
        <v>126</v>
      </c>
      <c r="L92" s="18">
        <v>182</v>
      </c>
      <c r="M92" s="18">
        <v>215</v>
      </c>
      <c r="N92" s="18">
        <v>229</v>
      </c>
      <c r="O92" s="18">
        <v>147</v>
      </c>
      <c r="P92" s="18">
        <v>97</v>
      </c>
      <c r="Q92" s="18">
        <v>241</v>
      </c>
      <c r="R92" s="18">
        <v>57</v>
      </c>
    </row>
    <row r="93" spans="1:3" s="18" customFormat="1" ht="15.75">
      <c r="A93" s="67" t="s">
        <v>155</v>
      </c>
      <c r="C93" s="50"/>
    </row>
    <row r="94" spans="1:18" s="18" customFormat="1" ht="15.75">
      <c r="A94" s="41" t="s">
        <v>205</v>
      </c>
      <c r="B94" s="18">
        <v>8</v>
      </c>
      <c r="C94" s="50" t="s">
        <v>66</v>
      </c>
      <c r="D94" s="18">
        <v>2</v>
      </c>
      <c r="E94" s="18">
        <v>12</v>
      </c>
      <c r="F94" s="18">
        <v>14</v>
      </c>
      <c r="G94" s="18">
        <v>11</v>
      </c>
      <c r="H94" s="18">
        <v>9</v>
      </c>
      <c r="I94" s="18">
        <v>8</v>
      </c>
      <c r="J94" s="18">
        <v>4</v>
      </c>
      <c r="K94" s="18">
        <v>3</v>
      </c>
      <c r="L94" s="18">
        <v>4</v>
      </c>
      <c r="M94" s="18">
        <v>6</v>
      </c>
      <c r="N94" s="18">
        <v>12</v>
      </c>
      <c r="O94" s="18">
        <v>12</v>
      </c>
      <c r="P94" s="18">
        <v>9</v>
      </c>
      <c r="Q94" s="18">
        <v>9</v>
      </c>
      <c r="R94" s="18">
        <v>11</v>
      </c>
    </row>
    <row r="95" spans="1:18" s="18" customFormat="1" ht="15.75">
      <c r="A95" s="41" t="s">
        <v>204</v>
      </c>
      <c r="B95" s="18">
        <v>14</v>
      </c>
      <c r="C95" s="50" t="s">
        <v>66</v>
      </c>
      <c r="D95" s="18">
        <v>6</v>
      </c>
      <c r="E95" s="18">
        <v>22</v>
      </c>
      <c r="F95" s="18">
        <v>20</v>
      </c>
      <c r="G95" s="18">
        <v>20</v>
      </c>
      <c r="H95" s="18">
        <v>15</v>
      </c>
      <c r="I95" s="18">
        <v>11</v>
      </c>
      <c r="J95" s="18">
        <v>9</v>
      </c>
      <c r="K95" s="18">
        <v>10</v>
      </c>
      <c r="L95" s="18">
        <v>11</v>
      </c>
      <c r="M95" s="18">
        <v>13</v>
      </c>
      <c r="N95" s="18">
        <v>14</v>
      </c>
      <c r="O95" s="18">
        <v>19</v>
      </c>
      <c r="P95" s="18">
        <v>14</v>
      </c>
      <c r="Q95" s="18">
        <v>14</v>
      </c>
      <c r="R95" s="18">
        <v>19</v>
      </c>
    </row>
    <row r="96" spans="1:3" s="18" customFormat="1" ht="15.75">
      <c r="A96" s="67" t="s">
        <v>140</v>
      </c>
      <c r="C96" s="50"/>
    </row>
    <row r="97" spans="1:18" s="18" customFormat="1" ht="15.75">
      <c r="A97" s="41" t="s">
        <v>205</v>
      </c>
      <c r="B97" s="18">
        <v>188</v>
      </c>
      <c r="C97" s="50" t="s">
        <v>66</v>
      </c>
      <c r="D97" s="18">
        <v>123</v>
      </c>
      <c r="E97" s="18">
        <v>240</v>
      </c>
      <c r="F97" s="18">
        <v>249</v>
      </c>
      <c r="G97" s="18">
        <v>226</v>
      </c>
      <c r="H97" s="18">
        <v>222</v>
      </c>
      <c r="I97" s="18">
        <v>207</v>
      </c>
      <c r="J97" s="18">
        <v>127</v>
      </c>
      <c r="K97" s="18">
        <v>111</v>
      </c>
      <c r="L97" s="18">
        <v>64</v>
      </c>
      <c r="M97" s="18">
        <v>80</v>
      </c>
      <c r="N97" s="18">
        <v>100</v>
      </c>
      <c r="O97" s="18">
        <v>78</v>
      </c>
      <c r="P97" s="18">
        <v>192</v>
      </c>
      <c r="Q97" s="18">
        <v>92</v>
      </c>
      <c r="R97" s="18">
        <v>223</v>
      </c>
    </row>
    <row r="98" spans="1:18" s="18" customFormat="1" ht="15.75">
      <c r="A98" s="41" t="s">
        <v>204</v>
      </c>
      <c r="B98" s="18">
        <v>299</v>
      </c>
      <c r="C98" s="18">
        <v>23</v>
      </c>
      <c r="D98" s="18">
        <v>139</v>
      </c>
      <c r="E98" s="18">
        <v>223</v>
      </c>
      <c r="F98" s="18">
        <v>256</v>
      </c>
      <c r="G98" s="18">
        <v>328</v>
      </c>
      <c r="H98" s="18">
        <v>344</v>
      </c>
      <c r="I98" s="18">
        <v>335</v>
      </c>
      <c r="J98" s="18">
        <v>316</v>
      </c>
      <c r="K98" s="18">
        <v>311</v>
      </c>
      <c r="L98" s="18">
        <v>271</v>
      </c>
      <c r="M98" s="18">
        <v>262</v>
      </c>
      <c r="N98" s="18">
        <v>278</v>
      </c>
      <c r="O98" s="18">
        <v>163</v>
      </c>
      <c r="P98" s="18">
        <v>299</v>
      </c>
      <c r="Q98" s="18">
        <v>301</v>
      </c>
      <c r="R98" s="18">
        <v>226</v>
      </c>
    </row>
    <row r="99" s="18" customFormat="1" ht="15.75">
      <c r="A99" s="67" t="s">
        <v>141</v>
      </c>
    </row>
    <row r="100" spans="1:18" s="18" customFormat="1" ht="15.75">
      <c r="A100" s="41" t="s">
        <v>205</v>
      </c>
      <c r="B100" s="18">
        <v>169</v>
      </c>
      <c r="C100" s="18">
        <v>52</v>
      </c>
      <c r="D100" s="18">
        <v>239</v>
      </c>
      <c r="E100" s="18">
        <v>201</v>
      </c>
      <c r="F100" s="18">
        <v>206</v>
      </c>
      <c r="G100" s="18">
        <v>220</v>
      </c>
      <c r="H100" s="18">
        <v>198</v>
      </c>
      <c r="I100" s="18">
        <v>172</v>
      </c>
      <c r="J100" s="18">
        <v>112</v>
      </c>
      <c r="K100" s="18">
        <v>81</v>
      </c>
      <c r="L100" s="18">
        <v>55</v>
      </c>
      <c r="M100" s="18">
        <v>41</v>
      </c>
      <c r="N100" s="18">
        <v>38</v>
      </c>
      <c r="O100" s="18">
        <v>47</v>
      </c>
      <c r="P100" s="18">
        <v>174</v>
      </c>
      <c r="Q100" s="18">
        <v>34</v>
      </c>
      <c r="R100" s="18">
        <v>203</v>
      </c>
    </row>
    <row r="101" spans="1:18" s="18" customFormat="1" ht="15.75">
      <c r="A101" s="41" t="s">
        <v>204</v>
      </c>
      <c r="B101" s="18">
        <v>212</v>
      </c>
      <c r="C101" s="18">
        <v>75</v>
      </c>
      <c r="D101" s="18">
        <v>193</v>
      </c>
      <c r="E101" s="18">
        <v>205</v>
      </c>
      <c r="F101" s="18">
        <v>209</v>
      </c>
      <c r="G101" s="18">
        <v>205</v>
      </c>
      <c r="H101" s="18">
        <v>207</v>
      </c>
      <c r="I101" s="18">
        <v>228</v>
      </c>
      <c r="J101" s="18">
        <v>230</v>
      </c>
      <c r="K101" s="18">
        <v>213</v>
      </c>
      <c r="L101" s="18">
        <v>191</v>
      </c>
      <c r="M101" s="18">
        <v>136</v>
      </c>
      <c r="N101" s="18">
        <v>90</v>
      </c>
      <c r="O101" s="18">
        <v>97</v>
      </c>
      <c r="P101" s="18">
        <v>215</v>
      </c>
      <c r="Q101" s="18">
        <v>106</v>
      </c>
      <c r="R101" s="18">
        <v>203</v>
      </c>
    </row>
    <row r="102" s="18" customFormat="1" ht="15.75">
      <c r="A102" s="76" t="s">
        <v>170</v>
      </c>
    </row>
    <row r="103" s="18" customFormat="1" ht="15.75">
      <c r="A103" s="67" t="s">
        <v>143</v>
      </c>
    </row>
    <row r="104" spans="1:18" s="18" customFormat="1" ht="15.75">
      <c r="A104" s="41" t="s">
        <v>205</v>
      </c>
      <c r="B104" s="18">
        <v>217</v>
      </c>
      <c r="C104" s="18">
        <v>225</v>
      </c>
      <c r="D104" s="18">
        <v>430</v>
      </c>
      <c r="E104" s="18">
        <v>355</v>
      </c>
      <c r="F104" s="18">
        <v>330</v>
      </c>
      <c r="G104" s="18">
        <v>275</v>
      </c>
      <c r="H104" s="18">
        <v>207</v>
      </c>
      <c r="I104" s="18">
        <v>151</v>
      </c>
      <c r="J104" s="18">
        <v>96</v>
      </c>
      <c r="K104" s="18">
        <v>55</v>
      </c>
      <c r="L104" s="18">
        <v>25</v>
      </c>
      <c r="M104" s="18">
        <v>38</v>
      </c>
      <c r="N104" s="18">
        <v>52</v>
      </c>
      <c r="O104" s="18">
        <v>59</v>
      </c>
      <c r="P104" s="18">
        <v>224</v>
      </c>
      <c r="Q104" s="18">
        <v>39</v>
      </c>
      <c r="R104" s="18">
        <v>347</v>
      </c>
    </row>
    <row r="105" spans="1:18" s="18" customFormat="1" ht="15.75">
      <c r="A105" s="41" t="s">
        <v>204</v>
      </c>
      <c r="B105" s="18">
        <v>205</v>
      </c>
      <c r="C105" s="18">
        <v>148</v>
      </c>
      <c r="D105" s="18">
        <v>256</v>
      </c>
      <c r="E105" s="18">
        <v>228</v>
      </c>
      <c r="F105" s="18">
        <v>226</v>
      </c>
      <c r="G105" s="18">
        <v>230</v>
      </c>
      <c r="H105" s="18">
        <v>234</v>
      </c>
      <c r="I105" s="18">
        <v>224</v>
      </c>
      <c r="J105" s="18">
        <v>191</v>
      </c>
      <c r="K105" s="18">
        <v>146</v>
      </c>
      <c r="L105" s="18">
        <v>93</v>
      </c>
      <c r="M105" s="18">
        <v>71</v>
      </c>
      <c r="N105" s="18">
        <v>52</v>
      </c>
      <c r="O105" s="18">
        <v>26</v>
      </c>
      <c r="P105" s="18">
        <v>209</v>
      </c>
      <c r="Q105" s="18">
        <v>75</v>
      </c>
      <c r="R105" s="18">
        <v>228</v>
      </c>
    </row>
    <row r="106" s="18" customFormat="1" ht="15.75">
      <c r="A106" s="67" t="s">
        <v>144</v>
      </c>
    </row>
    <row r="107" spans="1:18" s="18" customFormat="1" ht="15.75">
      <c r="A107" s="41" t="s">
        <v>205</v>
      </c>
      <c r="B107" s="18">
        <v>196</v>
      </c>
      <c r="C107" s="18">
        <v>640</v>
      </c>
      <c r="D107" s="18">
        <v>187</v>
      </c>
      <c r="E107" s="18">
        <v>132</v>
      </c>
      <c r="F107" s="18">
        <v>116</v>
      </c>
      <c r="G107" s="18">
        <v>164</v>
      </c>
      <c r="H107" s="18">
        <v>229</v>
      </c>
      <c r="I107" s="18">
        <v>249</v>
      </c>
      <c r="J107" s="18">
        <v>290</v>
      </c>
      <c r="K107" s="18">
        <v>243</v>
      </c>
      <c r="L107" s="18">
        <v>145</v>
      </c>
      <c r="M107" s="18">
        <v>205</v>
      </c>
      <c r="N107" s="18">
        <v>173</v>
      </c>
      <c r="O107" s="18">
        <v>79</v>
      </c>
      <c r="P107" s="18">
        <v>195</v>
      </c>
      <c r="Q107" s="18">
        <v>184</v>
      </c>
      <c r="R107" s="18">
        <v>147</v>
      </c>
    </row>
    <row r="108" spans="1:18" s="18" customFormat="1" ht="15.75">
      <c r="A108" s="41" t="s">
        <v>204</v>
      </c>
      <c r="B108" s="18">
        <v>140</v>
      </c>
      <c r="C108" s="18">
        <v>611</v>
      </c>
      <c r="D108" s="18">
        <v>331</v>
      </c>
      <c r="E108" s="18">
        <v>231</v>
      </c>
      <c r="F108" s="18">
        <v>191</v>
      </c>
      <c r="G108" s="18">
        <v>109</v>
      </c>
      <c r="H108" s="18">
        <v>76</v>
      </c>
      <c r="I108" s="18">
        <v>84</v>
      </c>
      <c r="J108" s="18">
        <v>122</v>
      </c>
      <c r="K108" s="18">
        <v>152</v>
      </c>
      <c r="L108" s="18">
        <v>156</v>
      </c>
      <c r="M108" s="18">
        <v>152</v>
      </c>
      <c r="N108" s="18">
        <v>123</v>
      </c>
      <c r="O108" s="18">
        <v>137</v>
      </c>
      <c r="P108" s="18">
        <v>140</v>
      </c>
      <c r="Q108" s="18">
        <v>131</v>
      </c>
      <c r="R108" s="18">
        <v>230</v>
      </c>
    </row>
    <row r="109" s="18" customFormat="1" ht="15.75">
      <c r="A109" s="67" t="s">
        <v>141</v>
      </c>
    </row>
    <row r="110" spans="1:18" s="18" customFormat="1" ht="15.75">
      <c r="A110" s="41" t="s">
        <v>205</v>
      </c>
      <c r="B110" s="18">
        <v>138</v>
      </c>
      <c r="C110" s="18">
        <v>77</v>
      </c>
      <c r="D110" s="18">
        <v>16</v>
      </c>
      <c r="E110" s="18">
        <v>12</v>
      </c>
      <c r="F110" s="18">
        <v>12</v>
      </c>
      <c r="G110" s="18">
        <v>26</v>
      </c>
      <c r="H110" s="18">
        <v>52</v>
      </c>
      <c r="I110" s="18">
        <v>111</v>
      </c>
      <c r="J110" s="18">
        <v>287</v>
      </c>
      <c r="K110" s="18">
        <v>399</v>
      </c>
      <c r="L110" s="18">
        <v>546</v>
      </c>
      <c r="M110" s="18">
        <v>493</v>
      </c>
      <c r="N110" s="18">
        <v>434</v>
      </c>
      <c r="O110" s="18">
        <v>366</v>
      </c>
      <c r="P110" s="18">
        <v>125</v>
      </c>
      <c r="Q110" s="18">
        <v>468</v>
      </c>
      <c r="R110" s="18">
        <v>14</v>
      </c>
    </row>
    <row r="111" spans="1:18" s="18" customFormat="1" ht="15.75">
      <c r="A111" s="41" t="s">
        <v>204</v>
      </c>
      <c r="B111" s="18">
        <v>28</v>
      </c>
      <c r="C111" s="18">
        <v>136</v>
      </c>
      <c r="D111" s="18">
        <v>71</v>
      </c>
      <c r="E111" s="18">
        <v>39</v>
      </c>
      <c r="F111" s="18">
        <v>22</v>
      </c>
      <c r="G111" s="18">
        <v>10</v>
      </c>
      <c r="H111" s="18">
        <v>8</v>
      </c>
      <c r="I111" s="18">
        <v>10</v>
      </c>
      <c r="J111" s="18">
        <v>22</v>
      </c>
      <c r="K111" s="18">
        <v>41</v>
      </c>
      <c r="L111" s="18">
        <v>95</v>
      </c>
      <c r="M111" s="18">
        <v>148</v>
      </c>
      <c r="N111" s="18">
        <v>197</v>
      </c>
      <c r="O111" s="18">
        <v>371</v>
      </c>
      <c r="P111" s="18">
        <v>25</v>
      </c>
      <c r="Q111" s="18">
        <v>126</v>
      </c>
      <c r="R111" s="18">
        <v>36</v>
      </c>
    </row>
    <row r="112" s="18" customFormat="1" ht="15.75">
      <c r="A112" s="76" t="s">
        <v>171</v>
      </c>
    </row>
    <row r="113" s="18" customFormat="1" ht="15.75">
      <c r="A113" s="76" t="s">
        <v>172</v>
      </c>
    </row>
    <row r="114" spans="1:18" s="18" customFormat="1" ht="15.75">
      <c r="A114" s="41" t="s">
        <v>205</v>
      </c>
      <c r="B114" s="18">
        <v>23</v>
      </c>
      <c r="C114" s="18">
        <v>6</v>
      </c>
      <c r="D114" s="18">
        <v>3</v>
      </c>
      <c r="E114" s="18">
        <v>2</v>
      </c>
      <c r="F114" s="18">
        <v>2</v>
      </c>
      <c r="G114" s="18">
        <v>3</v>
      </c>
      <c r="H114" s="18">
        <v>3</v>
      </c>
      <c r="I114" s="18">
        <v>8</v>
      </c>
      <c r="J114" s="18">
        <v>27</v>
      </c>
      <c r="K114" s="18">
        <v>67</v>
      </c>
      <c r="L114" s="18">
        <v>135</v>
      </c>
      <c r="M114" s="18">
        <v>106</v>
      </c>
      <c r="N114" s="18">
        <v>158</v>
      </c>
      <c r="O114" s="18">
        <v>344</v>
      </c>
      <c r="P114" s="18">
        <v>19</v>
      </c>
      <c r="Q114" s="18">
        <v>138</v>
      </c>
      <c r="R114" s="18">
        <v>3</v>
      </c>
    </row>
    <row r="115" spans="1:18" s="18" customFormat="1" ht="15.75">
      <c r="A115" s="41" t="s">
        <v>204</v>
      </c>
      <c r="B115" s="18">
        <v>1</v>
      </c>
      <c r="C115" s="18">
        <v>7</v>
      </c>
      <c r="D115" s="18">
        <v>4</v>
      </c>
      <c r="E115" s="18">
        <v>1</v>
      </c>
      <c r="F115" s="18">
        <v>1</v>
      </c>
      <c r="G115" s="18">
        <v>1</v>
      </c>
      <c r="H115" s="18">
        <v>0</v>
      </c>
      <c r="I115" s="18">
        <v>1</v>
      </c>
      <c r="J115" s="18">
        <v>1</v>
      </c>
      <c r="K115" s="18">
        <v>1</v>
      </c>
      <c r="L115" s="18">
        <v>1</v>
      </c>
      <c r="M115" s="18">
        <v>3</v>
      </c>
      <c r="N115" s="18">
        <v>17</v>
      </c>
      <c r="O115" s="18">
        <v>40</v>
      </c>
      <c r="P115" s="18">
        <v>1</v>
      </c>
      <c r="Q115" s="18">
        <v>6</v>
      </c>
      <c r="R115" s="18">
        <v>1</v>
      </c>
    </row>
    <row r="116" s="18" customFormat="1" ht="15.75">
      <c r="A116" s="74" t="s">
        <v>173</v>
      </c>
    </row>
    <row r="117" s="18" customFormat="1" ht="15.75">
      <c r="A117" s="74" t="s">
        <v>174</v>
      </c>
    </row>
    <row r="118" spans="1:19" ht="15.75">
      <c r="A118" s="41" t="s">
        <v>205</v>
      </c>
      <c r="B118" s="50" t="s">
        <v>66</v>
      </c>
      <c r="C118" s="50" t="s">
        <v>66</v>
      </c>
      <c r="D118" s="50" t="s">
        <v>66</v>
      </c>
      <c r="E118" s="50" t="s">
        <v>66</v>
      </c>
      <c r="F118" s="50" t="s">
        <v>66</v>
      </c>
      <c r="G118" s="50" t="s">
        <v>66</v>
      </c>
      <c r="H118" s="50" t="s">
        <v>66</v>
      </c>
      <c r="I118" s="50" t="s">
        <v>66</v>
      </c>
      <c r="J118" s="50" t="s">
        <v>66</v>
      </c>
      <c r="K118" s="50" t="s">
        <v>66</v>
      </c>
      <c r="L118" s="50" t="s">
        <v>66</v>
      </c>
      <c r="M118" s="50" t="s">
        <v>66</v>
      </c>
      <c r="N118" s="50" t="s">
        <v>66</v>
      </c>
      <c r="O118" s="50" t="s">
        <v>66</v>
      </c>
      <c r="P118" s="50" t="s">
        <v>66</v>
      </c>
      <c r="Q118" s="50" t="s">
        <v>66</v>
      </c>
      <c r="R118" s="50" t="s">
        <v>66</v>
      </c>
      <c r="S118" s="18"/>
    </row>
    <row r="119" spans="1:18" s="18" customFormat="1" ht="15.75">
      <c r="A119" s="22" t="s">
        <v>204</v>
      </c>
      <c r="B119" s="62" t="s">
        <v>66</v>
      </c>
      <c r="C119" s="62" t="s">
        <v>66</v>
      </c>
      <c r="D119" s="62" t="s">
        <v>66</v>
      </c>
      <c r="E119" s="62" t="s">
        <v>66</v>
      </c>
      <c r="F119" s="62" t="s">
        <v>66</v>
      </c>
      <c r="G119" s="62" t="s">
        <v>66</v>
      </c>
      <c r="H119" s="62" t="s">
        <v>66</v>
      </c>
      <c r="I119" s="62" t="s">
        <v>66</v>
      </c>
      <c r="J119" s="62" t="s">
        <v>66</v>
      </c>
      <c r="K119" s="62" t="s">
        <v>66</v>
      </c>
      <c r="L119" s="62" t="s">
        <v>66</v>
      </c>
      <c r="M119" s="62" t="s">
        <v>66</v>
      </c>
      <c r="N119" s="62" t="s">
        <v>66</v>
      </c>
      <c r="O119" s="62" t="s">
        <v>66</v>
      </c>
      <c r="P119" s="62" t="s">
        <v>66</v>
      </c>
      <c r="Q119" s="62" t="s">
        <v>66</v>
      </c>
      <c r="R119" s="62" t="s">
        <v>66</v>
      </c>
    </row>
    <row r="120" s="18" customFormat="1" ht="15.75"/>
    <row r="121" s="18" customFormat="1" ht="15.75"/>
    <row r="122" s="18" customFormat="1" ht="15.75"/>
    <row r="123" s="18" customFormat="1" ht="15.75"/>
    <row r="124" s="18" customFormat="1" ht="15.75"/>
    <row r="125" s="18" customFormat="1" ht="15.75"/>
    <row r="126" s="18" customFormat="1" ht="15.75"/>
  </sheetData>
  <sheetProtection/>
  <mergeCells count="22">
    <mergeCell ref="Q43:R43"/>
    <mergeCell ref="B6:H6"/>
    <mergeCell ref="B83:B84"/>
    <mergeCell ref="C83:H83"/>
    <mergeCell ref="Q82:R82"/>
    <mergeCell ref="I83:O83"/>
    <mergeCell ref="P83:R83"/>
    <mergeCell ref="I4:O4"/>
    <mergeCell ref="P4:R4"/>
    <mergeCell ref="I44:O44"/>
    <mergeCell ref="P44:R44"/>
    <mergeCell ref="C44:H44"/>
    <mergeCell ref="B46:H46"/>
    <mergeCell ref="B85:H85"/>
    <mergeCell ref="A1:H1"/>
    <mergeCell ref="A4:A5"/>
    <mergeCell ref="B4:B5"/>
    <mergeCell ref="A2:H2"/>
    <mergeCell ref="C4:H4"/>
    <mergeCell ref="A44:A45"/>
    <mergeCell ref="B44:B45"/>
    <mergeCell ref="A83:A84"/>
  </mergeCells>
  <printOptions/>
  <pageMargins left="0.7874015748031497" right="0.7874015748031497" top="0.7874015748031497" bottom="0.7874015748031497" header="0.31496062992125984" footer="0.31496062992125984"/>
  <pageSetup firstPageNumber="60" useFirstPageNumber="1" horizontalDpi="600" verticalDpi="600" orientation="portrait" pageOrder="overThenDown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7" sqref="A17:J17"/>
    </sheetView>
  </sheetViews>
  <sheetFormatPr defaultColWidth="9.00390625" defaultRowHeight="12.75"/>
  <cols>
    <col min="1" max="16384" width="9.125" style="17" customWidth="1"/>
  </cols>
  <sheetData>
    <row r="1" spans="1:10" s="4" customFormat="1" ht="15.75">
      <c r="A1" s="107" t="s">
        <v>184</v>
      </c>
      <c r="B1" s="107"/>
      <c r="C1" s="107"/>
      <c r="D1" s="107"/>
      <c r="E1" s="107"/>
      <c r="F1" s="107"/>
      <c r="G1" s="107"/>
      <c r="H1" s="107"/>
      <c r="I1" s="107"/>
      <c r="J1" s="107"/>
    </row>
    <row r="3" spans="1:10" ht="62.25" customHeight="1">
      <c r="A3" s="112" t="s">
        <v>296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61.5" customHeight="1">
      <c r="A4" s="112" t="s">
        <v>372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78" customHeight="1">
      <c r="A5" s="112" t="s">
        <v>185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20.75" customHeight="1">
      <c r="A6" s="112" t="s">
        <v>297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32.25" customHeight="1">
      <c r="A7" s="111" t="s">
        <v>298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33.75" customHeight="1">
      <c r="A8" s="111" t="s">
        <v>299</v>
      </c>
      <c r="B8" s="111"/>
      <c r="C8" s="111"/>
      <c r="D8" s="111"/>
      <c r="E8" s="111"/>
      <c r="F8" s="111"/>
      <c r="G8" s="111"/>
      <c r="H8" s="111"/>
      <c r="I8" s="111"/>
      <c r="J8" s="111"/>
    </row>
    <row r="9" spans="1:10" ht="121.5" customHeight="1">
      <c r="A9" s="111" t="s">
        <v>304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10" ht="46.5" customHeight="1">
      <c r="A10" s="111" t="s">
        <v>300</v>
      </c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05" customHeight="1">
      <c r="A11" s="111" t="s">
        <v>301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32.25" customHeight="1">
      <c r="A12" s="111" t="s">
        <v>305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46.5" customHeight="1">
      <c r="A13" s="111" t="s">
        <v>302</v>
      </c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31.5" customHeight="1">
      <c r="A14" s="111" t="s">
        <v>303</v>
      </c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77.25" customHeight="1">
      <c r="A15" s="112" t="s">
        <v>306</v>
      </c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10" ht="47.25" customHeight="1">
      <c r="A16" s="113" t="s">
        <v>186</v>
      </c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0" ht="60.75" customHeight="1">
      <c r="A17" s="111" t="s">
        <v>373</v>
      </c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07.25" customHeight="1">
      <c r="A18" s="112" t="s">
        <v>307</v>
      </c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ht="123" customHeight="1">
      <c r="A19" s="112" t="s">
        <v>187</v>
      </c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80.25" customHeight="1">
      <c r="A20" s="113" t="s">
        <v>308</v>
      </c>
      <c r="B20" s="113"/>
      <c r="C20" s="113"/>
      <c r="D20" s="113"/>
      <c r="E20" s="113"/>
      <c r="F20" s="113"/>
      <c r="G20" s="113"/>
      <c r="H20" s="113"/>
      <c r="I20" s="113"/>
      <c r="J20" s="113"/>
    </row>
    <row r="21" ht="15" customHeight="1"/>
    <row r="23" ht="15">
      <c r="B23" s="17" t="s">
        <v>260</v>
      </c>
    </row>
    <row r="25" spans="2:3" ht="15">
      <c r="B25" s="17" t="s">
        <v>66</v>
      </c>
      <c r="C25" s="17" t="s">
        <v>261</v>
      </c>
    </row>
    <row r="26" spans="2:3" ht="15">
      <c r="B26" s="17" t="s">
        <v>262</v>
      </c>
      <c r="C26" s="17" t="s">
        <v>263</v>
      </c>
    </row>
    <row r="27" spans="2:3" ht="15">
      <c r="B27" s="17" t="s">
        <v>38</v>
      </c>
      <c r="C27" s="17" t="s">
        <v>264</v>
      </c>
    </row>
    <row r="28" spans="2:3" ht="15">
      <c r="B28" s="100">
        <v>0</v>
      </c>
      <c r="C28" s="17" t="s">
        <v>265</v>
      </c>
    </row>
  </sheetData>
  <sheetProtection/>
  <mergeCells count="19">
    <mergeCell ref="A3:J3"/>
    <mergeCell ref="A4:J4"/>
    <mergeCell ref="A5:J5"/>
    <mergeCell ref="A1:J1"/>
    <mergeCell ref="A10:J10"/>
    <mergeCell ref="A11:J11"/>
    <mergeCell ref="A12:J12"/>
    <mergeCell ref="A13:J13"/>
    <mergeCell ref="A6:J6"/>
    <mergeCell ref="A7:J7"/>
    <mergeCell ref="A8:J8"/>
    <mergeCell ref="A9:J9"/>
    <mergeCell ref="A17:J17"/>
    <mergeCell ref="A18:J18"/>
    <mergeCell ref="A19:J19"/>
    <mergeCell ref="A20:J20"/>
    <mergeCell ref="A14:J14"/>
    <mergeCell ref="A15:J15"/>
    <mergeCell ref="A16:J16"/>
  </mergeCells>
  <printOptions/>
  <pageMargins left="0.7874015748031497" right="0.7874015748031497" top="0.7874015748031497" bottom="0.7874015748031497" header="0.31496062992125984" footer="0.31496062992125984"/>
  <pageSetup firstPageNumber="3" useFirstPageNumber="1" horizontalDpi="600" verticalDpi="600" orientation="portrait" paperSize="9" scale="90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82"/>
  <sheetViews>
    <sheetView zoomScale="75" zoomScaleNormal="75" zoomScalePageLayoutView="0" workbookViewId="0" topLeftCell="A1">
      <selection activeCell="N10" sqref="N10"/>
    </sheetView>
  </sheetViews>
  <sheetFormatPr defaultColWidth="9.00390625" defaultRowHeight="12.75"/>
  <cols>
    <col min="1" max="1" width="27.375" style="55" customWidth="1"/>
    <col min="2" max="2" width="12.375" style="18" customWidth="1"/>
    <col min="3" max="3" width="11.00390625" style="18" customWidth="1"/>
    <col min="4" max="4" width="10.25390625" style="18" customWidth="1"/>
    <col min="5" max="5" width="9.875" style="18" customWidth="1"/>
    <col min="6" max="7" width="11.375" style="18" customWidth="1"/>
    <col min="8" max="8" width="10.75390625" style="18" customWidth="1"/>
    <col min="9" max="9" width="11.875" style="18" customWidth="1"/>
    <col min="10" max="10" width="14.25390625" style="18" customWidth="1"/>
    <col min="11" max="11" width="14.375" style="18" customWidth="1"/>
    <col min="12" max="12" width="15.875" style="18" customWidth="1"/>
    <col min="13" max="16384" width="9.125" style="18" customWidth="1"/>
  </cols>
  <sheetData>
    <row r="1" spans="1:7" s="4" customFormat="1" ht="15.75">
      <c r="A1" s="146" t="s">
        <v>330</v>
      </c>
      <c r="B1" s="146"/>
      <c r="C1" s="146"/>
      <c r="D1" s="146"/>
      <c r="E1" s="146"/>
      <c r="F1" s="146"/>
      <c r="G1" s="4" t="s">
        <v>148</v>
      </c>
    </row>
    <row r="2" s="17" customFormat="1" ht="15">
      <c r="A2" s="58"/>
    </row>
    <row r="3" spans="1:12" ht="15.75">
      <c r="A3" s="147"/>
      <c r="B3" s="130" t="s">
        <v>333</v>
      </c>
      <c r="C3" s="151" t="s">
        <v>207</v>
      </c>
      <c r="D3" s="152"/>
      <c r="E3" s="152"/>
      <c r="F3" s="152"/>
      <c r="G3" s="42" t="s">
        <v>208</v>
      </c>
      <c r="H3" s="42"/>
      <c r="I3" s="59"/>
      <c r="J3" s="130" t="s">
        <v>145</v>
      </c>
      <c r="K3" s="130" t="s">
        <v>158</v>
      </c>
      <c r="L3" s="115" t="s">
        <v>146</v>
      </c>
    </row>
    <row r="4" spans="1:12" ht="15.75">
      <c r="A4" s="148"/>
      <c r="B4" s="150"/>
      <c r="C4" s="124" t="s">
        <v>137</v>
      </c>
      <c r="D4" s="124"/>
      <c r="E4" s="124"/>
      <c r="F4" s="154"/>
      <c r="G4" s="155" t="s">
        <v>142</v>
      </c>
      <c r="H4" s="156"/>
      <c r="I4" s="156"/>
      <c r="J4" s="150"/>
      <c r="K4" s="150"/>
      <c r="L4" s="153"/>
    </row>
    <row r="5" spans="1:12" ht="64.5" customHeight="1">
      <c r="A5" s="149"/>
      <c r="B5" s="131"/>
      <c r="C5" s="34" t="s">
        <v>317</v>
      </c>
      <c r="D5" s="44" t="s">
        <v>139</v>
      </c>
      <c r="E5" s="34" t="s">
        <v>140</v>
      </c>
      <c r="F5" s="44" t="s">
        <v>141</v>
      </c>
      <c r="G5" s="44" t="s">
        <v>143</v>
      </c>
      <c r="H5" s="44" t="s">
        <v>144</v>
      </c>
      <c r="I5" s="34" t="s">
        <v>141</v>
      </c>
      <c r="J5" s="131"/>
      <c r="K5" s="131"/>
      <c r="L5" s="117"/>
    </row>
    <row r="6" spans="1:12" s="19" customFormat="1" ht="15.75">
      <c r="A6" s="80" t="s">
        <v>67</v>
      </c>
      <c r="B6" s="92">
        <v>1325368</v>
      </c>
      <c r="C6" s="79">
        <v>279376</v>
      </c>
      <c r="D6" s="79">
        <v>40234</v>
      </c>
      <c r="E6" s="79">
        <v>470239</v>
      </c>
      <c r="F6" s="92">
        <v>188498</v>
      </c>
      <c r="G6" s="79">
        <v>232731</v>
      </c>
      <c r="H6" s="79">
        <v>96972</v>
      </c>
      <c r="I6" s="79">
        <v>16045</v>
      </c>
      <c r="J6" s="79">
        <v>632</v>
      </c>
      <c r="K6" s="79">
        <v>320</v>
      </c>
      <c r="L6" s="79">
        <v>641</v>
      </c>
    </row>
    <row r="7" spans="1:12" ht="15.75">
      <c r="A7" s="55" t="s">
        <v>13</v>
      </c>
      <c r="B7" s="18">
        <v>434882</v>
      </c>
      <c r="C7" s="18">
        <v>136826</v>
      </c>
      <c r="D7" s="18">
        <v>19900</v>
      </c>
      <c r="E7" s="18">
        <v>145269</v>
      </c>
      <c r="F7" s="18">
        <v>39851</v>
      </c>
      <c r="G7" s="18">
        <v>65827</v>
      </c>
      <c r="H7" s="18">
        <v>23305</v>
      </c>
      <c r="I7" s="18">
        <v>3654</v>
      </c>
      <c r="J7" s="18">
        <v>202</v>
      </c>
      <c r="K7" s="18">
        <v>78</v>
      </c>
      <c r="L7" s="18">
        <v>48</v>
      </c>
    </row>
    <row r="8" spans="1:12" ht="15.75" customHeight="1">
      <c r="A8" s="56" t="s">
        <v>68</v>
      </c>
      <c r="B8" s="18">
        <v>54629</v>
      </c>
      <c r="C8" s="18">
        <v>9018</v>
      </c>
      <c r="D8" s="77">
        <v>1665</v>
      </c>
      <c r="E8" s="18">
        <v>27111</v>
      </c>
      <c r="F8" s="18">
        <v>6404</v>
      </c>
      <c r="G8" s="18">
        <v>6535</v>
      </c>
      <c r="H8" s="18">
        <v>3382</v>
      </c>
      <c r="I8" s="18">
        <v>493</v>
      </c>
      <c r="J8" s="18">
        <v>18</v>
      </c>
      <c r="K8" s="18">
        <v>6</v>
      </c>
      <c r="L8" s="18">
        <v>3</v>
      </c>
    </row>
    <row r="9" spans="1:12" ht="15.75">
      <c r="A9" s="55" t="s">
        <v>69</v>
      </c>
      <c r="B9" s="18">
        <v>9970</v>
      </c>
      <c r="C9" s="18">
        <v>1356</v>
      </c>
      <c r="D9" s="18">
        <v>249</v>
      </c>
      <c r="E9" s="18">
        <v>3993</v>
      </c>
      <c r="F9" s="18">
        <v>1495</v>
      </c>
      <c r="G9" s="18">
        <v>2048</v>
      </c>
      <c r="H9" s="18">
        <v>719</v>
      </c>
      <c r="I9" s="18">
        <v>109</v>
      </c>
      <c r="J9" s="50" t="s">
        <v>66</v>
      </c>
      <c r="K9" s="50" t="s">
        <v>66</v>
      </c>
      <c r="L9" s="18">
        <v>1</v>
      </c>
    </row>
    <row r="10" spans="1:11" ht="15.75">
      <c r="A10" s="55" t="s">
        <v>70</v>
      </c>
      <c r="B10" s="18">
        <v>9231</v>
      </c>
      <c r="C10" s="18">
        <v>1528</v>
      </c>
      <c r="D10" s="18">
        <v>180</v>
      </c>
      <c r="E10" s="18">
        <v>3758</v>
      </c>
      <c r="F10" s="18">
        <v>1338</v>
      </c>
      <c r="G10" s="18">
        <v>1948</v>
      </c>
      <c r="H10" s="18">
        <v>395</v>
      </c>
      <c r="I10" s="18">
        <v>80</v>
      </c>
      <c r="J10" s="18">
        <v>4</v>
      </c>
      <c r="K10" s="18">
        <v>2</v>
      </c>
    </row>
    <row r="11" spans="1:12" ht="15.75" customHeight="1">
      <c r="A11" s="56" t="s">
        <v>71</v>
      </c>
      <c r="B11" s="18">
        <v>15546</v>
      </c>
      <c r="C11" s="18">
        <v>3031</v>
      </c>
      <c r="D11" s="18">
        <v>433</v>
      </c>
      <c r="E11" s="18">
        <v>6492</v>
      </c>
      <c r="F11" s="18">
        <v>2219</v>
      </c>
      <c r="G11" s="18">
        <v>2320</v>
      </c>
      <c r="H11" s="18">
        <v>938</v>
      </c>
      <c r="I11" s="18">
        <v>111</v>
      </c>
      <c r="J11" s="18">
        <v>2</v>
      </c>
      <c r="K11" s="50" t="s">
        <v>66</v>
      </c>
      <c r="L11" s="50" t="s">
        <v>66</v>
      </c>
    </row>
    <row r="12" spans="1:12" ht="15.75">
      <c r="A12" s="55" t="s">
        <v>72</v>
      </c>
      <c r="B12" s="18">
        <v>9168</v>
      </c>
      <c r="C12" s="18">
        <v>2177</v>
      </c>
      <c r="D12" s="18">
        <v>215</v>
      </c>
      <c r="E12" s="18">
        <v>3570</v>
      </c>
      <c r="F12" s="18">
        <v>1228</v>
      </c>
      <c r="G12" s="18">
        <v>1410</v>
      </c>
      <c r="H12" s="18">
        <v>493</v>
      </c>
      <c r="I12" s="18">
        <v>75</v>
      </c>
      <c r="J12" s="50" t="s">
        <v>66</v>
      </c>
      <c r="K12" s="50" t="s">
        <v>66</v>
      </c>
      <c r="L12" s="50" t="s">
        <v>66</v>
      </c>
    </row>
    <row r="13" spans="1:12" ht="16.5" customHeight="1">
      <c r="A13" s="56" t="s">
        <v>73</v>
      </c>
      <c r="B13" s="18">
        <v>55290</v>
      </c>
      <c r="C13" s="18">
        <v>15643</v>
      </c>
      <c r="D13" s="18">
        <v>1720</v>
      </c>
      <c r="E13" s="18">
        <v>21451</v>
      </c>
      <c r="F13" s="18">
        <v>6536</v>
      </c>
      <c r="G13" s="18">
        <v>7108</v>
      </c>
      <c r="H13" s="18">
        <v>2359</v>
      </c>
      <c r="I13" s="18">
        <v>462</v>
      </c>
      <c r="J13" s="18">
        <v>11</v>
      </c>
      <c r="K13" s="18">
        <v>1</v>
      </c>
      <c r="L13" s="50" t="s">
        <v>66</v>
      </c>
    </row>
    <row r="14" spans="1:12" ht="15.75" customHeight="1">
      <c r="A14" s="56" t="s">
        <v>74</v>
      </c>
      <c r="B14" s="18">
        <v>6343</v>
      </c>
      <c r="C14" s="18">
        <v>886</v>
      </c>
      <c r="D14" s="18">
        <v>121</v>
      </c>
      <c r="E14" s="18">
        <v>2403</v>
      </c>
      <c r="F14" s="18">
        <v>1037</v>
      </c>
      <c r="G14" s="18">
        <v>1319</v>
      </c>
      <c r="H14" s="18">
        <v>474</v>
      </c>
      <c r="I14" s="18">
        <v>99</v>
      </c>
      <c r="J14" s="18">
        <v>4</v>
      </c>
      <c r="K14" s="18">
        <v>1</v>
      </c>
      <c r="L14" s="50" t="s">
        <v>66</v>
      </c>
    </row>
    <row r="15" spans="1:12" ht="15.75">
      <c r="A15" s="55" t="s">
        <v>75</v>
      </c>
      <c r="B15" s="18">
        <v>36039</v>
      </c>
      <c r="C15" s="18">
        <v>7815</v>
      </c>
      <c r="D15" s="18">
        <v>909</v>
      </c>
      <c r="E15" s="18">
        <v>13675</v>
      </c>
      <c r="F15" s="18">
        <v>5821</v>
      </c>
      <c r="G15" s="18">
        <v>5815</v>
      </c>
      <c r="H15" s="18">
        <v>1722</v>
      </c>
      <c r="I15" s="18">
        <v>279</v>
      </c>
      <c r="J15" s="18">
        <v>3</v>
      </c>
      <c r="K15" s="18">
        <v>1</v>
      </c>
      <c r="L15" s="50" t="s">
        <v>66</v>
      </c>
    </row>
    <row r="16" spans="1:12" ht="15.75">
      <c r="A16" s="55" t="s">
        <v>76</v>
      </c>
      <c r="B16" s="18">
        <v>5308</v>
      </c>
      <c r="C16" s="18">
        <v>635</v>
      </c>
      <c r="D16" s="18">
        <v>106</v>
      </c>
      <c r="E16" s="18">
        <v>1712</v>
      </c>
      <c r="F16" s="50">
        <v>587</v>
      </c>
      <c r="G16" s="18">
        <v>1854</v>
      </c>
      <c r="H16" s="18">
        <v>350</v>
      </c>
      <c r="I16" s="18">
        <v>61</v>
      </c>
      <c r="J16" s="18">
        <v>3</v>
      </c>
      <c r="K16" s="50" t="s">
        <v>66</v>
      </c>
      <c r="L16" s="50" t="s">
        <v>66</v>
      </c>
    </row>
    <row r="17" spans="1:12" ht="15.75">
      <c r="A17" s="55" t="s">
        <v>77</v>
      </c>
      <c r="B17" s="18">
        <v>44314</v>
      </c>
      <c r="C17" s="18">
        <v>7419</v>
      </c>
      <c r="D17" s="18">
        <v>1048</v>
      </c>
      <c r="E17" s="18">
        <v>18990</v>
      </c>
      <c r="F17" s="18">
        <v>6627</v>
      </c>
      <c r="G17" s="18">
        <v>6367</v>
      </c>
      <c r="H17" s="18">
        <v>3419</v>
      </c>
      <c r="I17" s="18">
        <v>420</v>
      </c>
      <c r="J17" s="18">
        <v>20</v>
      </c>
      <c r="K17" s="18">
        <v>11</v>
      </c>
      <c r="L17" s="18">
        <v>4</v>
      </c>
    </row>
    <row r="18" spans="1:12" ht="16.5" customHeight="1">
      <c r="A18" s="56" t="s">
        <v>78</v>
      </c>
      <c r="B18" s="18">
        <v>31347</v>
      </c>
      <c r="C18" s="18">
        <v>5652</v>
      </c>
      <c r="D18" s="18">
        <v>893</v>
      </c>
      <c r="E18" s="18">
        <v>10654</v>
      </c>
      <c r="F18" s="18">
        <v>4236</v>
      </c>
      <c r="G18" s="18">
        <v>6959</v>
      </c>
      <c r="H18" s="18">
        <v>2674</v>
      </c>
      <c r="I18" s="18">
        <v>275</v>
      </c>
      <c r="J18" s="18">
        <v>4</v>
      </c>
      <c r="K18" s="18">
        <v>3</v>
      </c>
      <c r="L18" s="50" t="s">
        <v>66</v>
      </c>
    </row>
    <row r="19" spans="1:12" ht="15.75" customHeight="1">
      <c r="A19" s="56" t="s">
        <v>79</v>
      </c>
      <c r="B19" s="18">
        <v>31239</v>
      </c>
      <c r="C19" s="18">
        <v>6581</v>
      </c>
      <c r="D19" s="18">
        <v>745</v>
      </c>
      <c r="E19" s="18">
        <v>12152</v>
      </c>
      <c r="F19" s="18">
        <v>3850</v>
      </c>
      <c r="G19" s="18">
        <v>5401</v>
      </c>
      <c r="H19" s="18">
        <v>2204</v>
      </c>
      <c r="I19" s="18">
        <v>298</v>
      </c>
      <c r="J19" s="18">
        <v>8</v>
      </c>
      <c r="K19" s="18">
        <v>4</v>
      </c>
      <c r="L19" s="50" t="s">
        <v>66</v>
      </c>
    </row>
    <row r="20" spans="1:12" ht="15.75">
      <c r="A20" s="55" t="s">
        <v>80</v>
      </c>
      <c r="B20" s="18">
        <v>23899</v>
      </c>
      <c r="C20" s="18">
        <v>3445</v>
      </c>
      <c r="D20" s="18">
        <v>420</v>
      </c>
      <c r="E20" s="18">
        <v>11009</v>
      </c>
      <c r="F20" s="18">
        <v>3788</v>
      </c>
      <c r="G20" s="18">
        <v>3214</v>
      </c>
      <c r="H20" s="18">
        <v>1757</v>
      </c>
      <c r="I20" s="18">
        <v>259</v>
      </c>
      <c r="J20" s="18">
        <v>7</v>
      </c>
      <c r="K20" s="18">
        <v>5</v>
      </c>
      <c r="L20" s="50" t="s">
        <v>66</v>
      </c>
    </row>
    <row r="21" spans="1:12" ht="15.75" customHeight="1">
      <c r="A21" s="56" t="s">
        <v>81</v>
      </c>
      <c r="B21" s="18">
        <v>120007</v>
      </c>
      <c r="C21" s="18">
        <v>22735</v>
      </c>
      <c r="D21" s="18">
        <v>3948</v>
      </c>
      <c r="E21" s="18">
        <v>44137</v>
      </c>
      <c r="F21" s="18">
        <v>18885</v>
      </c>
      <c r="G21" s="18">
        <v>25648</v>
      </c>
      <c r="H21" s="18">
        <v>3813</v>
      </c>
      <c r="I21" s="18">
        <v>350</v>
      </c>
      <c r="J21" s="18">
        <v>8</v>
      </c>
      <c r="K21" s="18">
        <v>4</v>
      </c>
      <c r="L21" s="18">
        <v>483</v>
      </c>
    </row>
    <row r="22" spans="1:12" ht="15.75">
      <c r="A22" s="55" t="s">
        <v>82</v>
      </c>
      <c r="B22" s="18">
        <v>15821</v>
      </c>
      <c r="C22" s="18">
        <v>3032</v>
      </c>
      <c r="D22" s="18">
        <v>411</v>
      </c>
      <c r="E22" s="18">
        <v>6302</v>
      </c>
      <c r="F22" s="18">
        <v>2508</v>
      </c>
      <c r="G22" s="18">
        <v>2501</v>
      </c>
      <c r="H22" s="18">
        <v>946</v>
      </c>
      <c r="I22" s="18">
        <v>117</v>
      </c>
      <c r="J22" s="18">
        <v>4</v>
      </c>
      <c r="K22" s="18">
        <v>4</v>
      </c>
      <c r="L22" s="50" t="s">
        <v>66</v>
      </c>
    </row>
    <row r="23" spans="1:12" ht="15.75" customHeight="1">
      <c r="A23" s="56" t="s">
        <v>83</v>
      </c>
      <c r="B23" s="18">
        <v>24193</v>
      </c>
      <c r="C23" s="18">
        <v>3991</v>
      </c>
      <c r="D23" s="18">
        <v>447</v>
      </c>
      <c r="E23" s="18">
        <v>9638</v>
      </c>
      <c r="F23" s="18">
        <v>4140</v>
      </c>
      <c r="G23" s="18">
        <v>4598</v>
      </c>
      <c r="H23" s="18">
        <v>1261</v>
      </c>
      <c r="I23" s="18">
        <v>112</v>
      </c>
      <c r="J23" s="18">
        <v>5</v>
      </c>
      <c r="K23" s="18">
        <v>1</v>
      </c>
      <c r="L23" s="18">
        <v>1</v>
      </c>
    </row>
    <row r="24" spans="1:12" ht="15.75">
      <c r="A24" s="55" t="s">
        <v>84</v>
      </c>
      <c r="B24" s="18">
        <v>2449</v>
      </c>
      <c r="C24" s="18">
        <v>640</v>
      </c>
      <c r="D24" s="18">
        <v>45</v>
      </c>
      <c r="E24" s="18">
        <v>844</v>
      </c>
      <c r="F24" s="18">
        <v>347</v>
      </c>
      <c r="G24" s="18">
        <v>428</v>
      </c>
      <c r="H24" s="18">
        <v>133</v>
      </c>
      <c r="I24" s="18">
        <v>11</v>
      </c>
      <c r="J24" s="18">
        <v>1</v>
      </c>
      <c r="K24" s="50" t="s">
        <v>66</v>
      </c>
      <c r="L24" s="50" t="s">
        <v>66</v>
      </c>
    </row>
    <row r="25" spans="1:12" ht="15.75">
      <c r="A25" s="55" t="s">
        <v>85</v>
      </c>
      <c r="B25" s="18">
        <v>6764</v>
      </c>
      <c r="C25" s="18">
        <v>1577</v>
      </c>
      <c r="D25" s="18">
        <v>128</v>
      </c>
      <c r="E25" s="18">
        <v>2293</v>
      </c>
      <c r="F25" s="18">
        <v>1074</v>
      </c>
      <c r="G25" s="18">
        <v>1122</v>
      </c>
      <c r="H25" s="18">
        <v>529</v>
      </c>
      <c r="I25" s="18">
        <v>41</v>
      </c>
      <c r="J25" s="50" t="s">
        <v>66</v>
      </c>
      <c r="K25" s="50" t="s">
        <v>66</v>
      </c>
      <c r="L25" s="50" t="s">
        <v>66</v>
      </c>
    </row>
    <row r="26" spans="1:12" ht="15.75">
      <c r="A26" s="55" t="s">
        <v>86</v>
      </c>
      <c r="B26" s="18">
        <v>8615</v>
      </c>
      <c r="C26" s="18">
        <v>833</v>
      </c>
      <c r="D26" s="18">
        <v>122</v>
      </c>
      <c r="E26" s="18">
        <v>2612</v>
      </c>
      <c r="F26" s="18">
        <v>2039</v>
      </c>
      <c r="G26" s="18">
        <v>1405</v>
      </c>
      <c r="H26" s="18">
        <v>1280</v>
      </c>
      <c r="I26" s="18">
        <v>317</v>
      </c>
      <c r="J26" s="18">
        <v>7</v>
      </c>
      <c r="K26" s="18">
        <v>5</v>
      </c>
      <c r="L26" s="50" t="s">
        <v>66</v>
      </c>
    </row>
    <row r="27" spans="1:12" ht="15.75">
      <c r="A27" s="55" t="s">
        <v>87</v>
      </c>
      <c r="B27" s="18">
        <v>5183</v>
      </c>
      <c r="C27" s="18">
        <v>518</v>
      </c>
      <c r="D27" s="18">
        <v>77</v>
      </c>
      <c r="E27" s="18">
        <v>2051</v>
      </c>
      <c r="F27" s="18">
        <v>867</v>
      </c>
      <c r="G27" s="18">
        <v>779</v>
      </c>
      <c r="H27" s="18">
        <v>736</v>
      </c>
      <c r="I27" s="18">
        <v>150</v>
      </c>
      <c r="J27" s="18">
        <v>5</v>
      </c>
      <c r="K27" s="18">
        <v>3</v>
      </c>
      <c r="L27" s="50" t="s">
        <v>66</v>
      </c>
    </row>
    <row r="28" spans="1:12" ht="15.75">
      <c r="A28" s="55" t="s">
        <v>88</v>
      </c>
      <c r="B28" s="18">
        <v>9883</v>
      </c>
      <c r="C28" s="18">
        <v>1097</v>
      </c>
      <c r="D28" s="18">
        <v>113</v>
      </c>
      <c r="E28" s="18">
        <v>2878</v>
      </c>
      <c r="F28" s="18">
        <v>2331</v>
      </c>
      <c r="G28" s="18">
        <v>1967</v>
      </c>
      <c r="H28" s="18">
        <v>1245</v>
      </c>
      <c r="I28" s="18">
        <v>239</v>
      </c>
      <c r="J28" s="18">
        <v>13</v>
      </c>
      <c r="K28" s="18">
        <v>5</v>
      </c>
      <c r="L28" s="50" t="s">
        <v>66</v>
      </c>
    </row>
    <row r="29" spans="1:12" ht="15.75">
      <c r="A29" s="55" t="s">
        <v>89</v>
      </c>
      <c r="B29" s="18">
        <v>16367</v>
      </c>
      <c r="C29" s="18">
        <v>2240</v>
      </c>
      <c r="D29" s="18">
        <v>313</v>
      </c>
      <c r="E29" s="18">
        <v>5216</v>
      </c>
      <c r="F29" s="18">
        <v>3673</v>
      </c>
      <c r="G29" s="18">
        <v>2854</v>
      </c>
      <c r="H29" s="18">
        <v>1752</v>
      </c>
      <c r="I29" s="18">
        <v>295</v>
      </c>
      <c r="J29" s="18">
        <v>24</v>
      </c>
      <c r="K29" s="18">
        <v>16</v>
      </c>
      <c r="L29" s="50" t="s">
        <v>66</v>
      </c>
    </row>
    <row r="30" spans="1:12" ht="15.75">
      <c r="A30" s="55" t="s">
        <v>90</v>
      </c>
      <c r="B30" s="18">
        <v>4352</v>
      </c>
      <c r="C30" s="18">
        <v>456</v>
      </c>
      <c r="D30" s="18">
        <v>69</v>
      </c>
      <c r="E30" s="18">
        <v>1412</v>
      </c>
      <c r="F30" s="18">
        <v>998</v>
      </c>
      <c r="G30" s="18">
        <v>856</v>
      </c>
      <c r="H30" s="18">
        <v>466</v>
      </c>
      <c r="I30" s="18">
        <v>93</v>
      </c>
      <c r="J30" s="18">
        <v>2</v>
      </c>
      <c r="K30" s="18">
        <v>1</v>
      </c>
      <c r="L30" s="50" t="s">
        <v>66</v>
      </c>
    </row>
    <row r="31" spans="1:12" ht="15.75">
      <c r="A31" s="55" t="s">
        <v>91</v>
      </c>
      <c r="B31" s="18">
        <v>3692</v>
      </c>
      <c r="C31" s="18">
        <v>290</v>
      </c>
      <c r="D31" s="18">
        <v>55</v>
      </c>
      <c r="E31" s="18">
        <v>1028</v>
      </c>
      <c r="F31" s="18">
        <v>1001</v>
      </c>
      <c r="G31" s="18">
        <v>719</v>
      </c>
      <c r="H31" s="18">
        <v>479</v>
      </c>
      <c r="I31" s="18">
        <v>112</v>
      </c>
      <c r="J31" s="18">
        <v>8</v>
      </c>
      <c r="K31" s="18">
        <v>7</v>
      </c>
      <c r="L31" s="50" t="s">
        <v>66</v>
      </c>
    </row>
    <row r="32" spans="1:12" ht="15.75">
      <c r="A32" s="55" t="s">
        <v>92</v>
      </c>
      <c r="B32" s="18">
        <v>23449</v>
      </c>
      <c r="C32" s="18">
        <v>2403</v>
      </c>
      <c r="D32" s="18">
        <v>374</v>
      </c>
      <c r="E32" s="18">
        <v>6880</v>
      </c>
      <c r="F32" s="18">
        <v>4589</v>
      </c>
      <c r="G32" s="18">
        <v>5779</v>
      </c>
      <c r="H32" s="18">
        <v>3055</v>
      </c>
      <c r="I32" s="18">
        <v>359</v>
      </c>
      <c r="J32" s="18">
        <v>10</v>
      </c>
      <c r="K32" s="18">
        <v>7</v>
      </c>
      <c r="L32" s="50" t="s">
        <v>66</v>
      </c>
    </row>
    <row r="33" spans="1:12" ht="15.75">
      <c r="A33" s="55" t="s">
        <v>93</v>
      </c>
      <c r="B33" s="18">
        <v>7367</v>
      </c>
      <c r="C33" s="18">
        <v>919</v>
      </c>
      <c r="D33" s="18">
        <v>116</v>
      </c>
      <c r="E33" s="18">
        <v>1941</v>
      </c>
      <c r="F33" s="18">
        <v>1291</v>
      </c>
      <c r="G33" s="18">
        <v>1881</v>
      </c>
      <c r="H33" s="18">
        <v>1081</v>
      </c>
      <c r="I33" s="18">
        <v>136</v>
      </c>
      <c r="J33" s="18">
        <v>2</v>
      </c>
      <c r="K33" s="18">
        <v>2</v>
      </c>
      <c r="L33" s="50" t="s">
        <v>66</v>
      </c>
    </row>
    <row r="34" spans="1:12" ht="15.75">
      <c r="A34" s="55" t="s">
        <v>94</v>
      </c>
      <c r="B34" s="18">
        <v>2899</v>
      </c>
      <c r="C34" s="18">
        <v>369</v>
      </c>
      <c r="D34" s="18">
        <v>46</v>
      </c>
      <c r="E34" s="18">
        <v>1097</v>
      </c>
      <c r="F34" s="18">
        <v>717</v>
      </c>
      <c r="G34" s="18">
        <v>375</v>
      </c>
      <c r="H34" s="18">
        <v>227</v>
      </c>
      <c r="I34" s="18">
        <v>65</v>
      </c>
      <c r="J34" s="18">
        <v>3</v>
      </c>
      <c r="K34" s="18">
        <v>2</v>
      </c>
      <c r="L34" s="50" t="s">
        <v>66</v>
      </c>
    </row>
    <row r="35" spans="1:12" ht="15.75">
      <c r="A35" s="55" t="s">
        <v>95</v>
      </c>
      <c r="B35" s="18">
        <v>6395</v>
      </c>
      <c r="C35" s="18">
        <v>569</v>
      </c>
      <c r="D35" s="18">
        <v>78</v>
      </c>
      <c r="E35" s="18">
        <v>1933</v>
      </c>
      <c r="F35" s="18">
        <v>1461</v>
      </c>
      <c r="G35" s="18">
        <v>1322</v>
      </c>
      <c r="H35" s="18">
        <v>829</v>
      </c>
      <c r="I35" s="18">
        <v>200</v>
      </c>
      <c r="J35" s="18">
        <v>3</v>
      </c>
      <c r="K35" s="18">
        <v>1</v>
      </c>
      <c r="L35" s="50" t="s">
        <v>66</v>
      </c>
    </row>
    <row r="36" spans="1:12" ht="15.75">
      <c r="A36" s="55" t="s">
        <v>96</v>
      </c>
      <c r="B36" s="18">
        <v>18522</v>
      </c>
      <c r="C36" s="18">
        <v>2622</v>
      </c>
      <c r="D36" s="18">
        <v>441</v>
      </c>
      <c r="E36" s="18">
        <v>5543</v>
      </c>
      <c r="F36" s="18">
        <v>3434</v>
      </c>
      <c r="G36" s="18">
        <v>3629</v>
      </c>
      <c r="H36" s="18">
        <v>2304</v>
      </c>
      <c r="I36" s="18">
        <v>522</v>
      </c>
      <c r="J36" s="18">
        <v>27</v>
      </c>
      <c r="K36" s="18">
        <v>12</v>
      </c>
      <c r="L36" s="50" t="s">
        <v>66</v>
      </c>
    </row>
    <row r="37" spans="1:12" ht="15.75">
      <c r="A37" s="55" t="s">
        <v>97</v>
      </c>
      <c r="B37" s="18">
        <v>12739</v>
      </c>
      <c r="C37" s="18">
        <v>1533</v>
      </c>
      <c r="D37" s="18">
        <v>227</v>
      </c>
      <c r="E37" s="18">
        <v>4028</v>
      </c>
      <c r="F37" s="18">
        <v>2516</v>
      </c>
      <c r="G37" s="18">
        <v>2454</v>
      </c>
      <c r="H37" s="18">
        <v>1718</v>
      </c>
      <c r="I37" s="18">
        <v>258</v>
      </c>
      <c r="J37" s="18">
        <v>5</v>
      </c>
      <c r="K37" s="18">
        <v>3</v>
      </c>
      <c r="L37" s="50" t="s">
        <v>66</v>
      </c>
    </row>
    <row r="38" spans="1:12" ht="15.75">
      <c r="A38" s="55" t="s">
        <v>98</v>
      </c>
      <c r="B38" s="18">
        <v>7192</v>
      </c>
      <c r="C38" s="18">
        <v>857</v>
      </c>
      <c r="D38" s="18">
        <v>132</v>
      </c>
      <c r="E38" s="18">
        <v>2498</v>
      </c>
      <c r="F38" s="18">
        <v>1112</v>
      </c>
      <c r="G38" s="18">
        <v>1647</v>
      </c>
      <c r="H38" s="18">
        <v>825</v>
      </c>
      <c r="I38" s="18">
        <v>117</v>
      </c>
      <c r="J38" s="18">
        <v>4</v>
      </c>
      <c r="K38" s="18">
        <v>3</v>
      </c>
      <c r="L38" s="50" t="s">
        <v>66</v>
      </c>
    </row>
    <row r="39" spans="1:12" ht="15.75">
      <c r="A39" s="55" t="s">
        <v>99</v>
      </c>
      <c r="B39" s="18">
        <v>4813</v>
      </c>
      <c r="C39" s="18">
        <v>561</v>
      </c>
      <c r="D39" s="18">
        <v>56</v>
      </c>
      <c r="E39" s="18">
        <v>1465</v>
      </c>
      <c r="F39" s="18">
        <v>1066</v>
      </c>
      <c r="G39" s="18">
        <v>987</v>
      </c>
      <c r="H39" s="18">
        <v>600</v>
      </c>
      <c r="I39" s="18">
        <v>70</v>
      </c>
      <c r="J39" s="18">
        <v>8</v>
      </c>
      <c r="K39" s="18">
        <v>6</v>
      </c>
      <c r="L39" s="50" t="s">
        <v>66</v>
      </c>
    </row>
    <row r="40" spans="1:12" ht="15.75">
      <c r="A40" s="55" t="s">
        <v>100</v>
      </c>
      <c r="B40" s="18">
        <v>10787</v>
      </c>
      <c r="C40" s="18">
        <v>1159</v>
      </c>
      <c r="D40" s="18">
        <v>217</v>
      </c>
      <c r="E40" s="18">
        <v>3357</v>
      </c>
      <c r="F40" s="18">
        <v>2387</v>
      </c>
      <c r="G40" s="18">
        <v>2198</v>
      </c>
      <c r="H40" s="18">
        <v>1232</v>
      </c>
      <c r="I40" s="18">
        <v>233</v>
      </c>
      <c r="J40" s="18">
        <v>4</v>
      </c>
      <c r="K40" s="18">
        <v>4</v>
      </c>
      <c r="L40" s="50" t="s">
        <v>66</v>
      </c>
    </row>
    <row r="41" spans="1:12" ht="15.75">
      <c r="A41" s="55" t="s">
        <v>101</v>
      </c>
      <c r="B41" s="18">
        <v>6299</v>
      </c>
      <c r="C41" s="18">
        <v>628</v>
      </c>
      <c r="D41" s="18">
        <v>95</v>
      </c>
      <c r="E41" s="18">
        <v>2049</v>
      </c>
      <c r="F41" s="18">
        <v>1352</v>
      </c>
      <c r="G41" s="18">
        <v>1117</v>
      </c>
      <c r="H41" s="18">
        <v>853</v>
      </c>
      <c r="I41" s="18">
        <v>200</v>
      </c>
      <c r="J41" s="18">
        <v>5</v>
      </c>
      <c r="K41" s="18">
        <v>3</v>
      </c>
      <c r="L41" s="50" t="s">
        <v>66</v>
      </c>
    </row>
    <row r="42" spans="1:12" ht="15.75">
      <c r="A42" s="55" t="s">
        <v>102</v>
      </c>
      <c r="B42" s="18">
        <v>4389</v>
      </c>
      <c r="C42" s="18">
        <v>488</v>
      </c>
      <c r="D42" s="18">
        <v>45</v>
      </c>
      <c r="E42" s="18">
        <v>1229</v>
      </c>
      <c r="F42" s="18">
        <v>943</v>
      </c>
      <c r="G42" s="18">
        <v>963</v>
      </c>
      <c r="H42" s="18">
        <v>604</v>
      </c>
      <c r="I42" s="18">
        <v>113</v>
      </c>
      <c r="J42" s="18">
        <v>4</v>
      </c>
      <c r="K42" s="18">
        <v>3</v>
      </c>
      <c r="L42" s="50" t="s">
        <v>66</v>
      </c>
    </row>
    <row r="43" spans="1:12" ht="15.75">
      <c r="A43" s="55" t="s">
        <v>103</v>
      </c>
      <c r="B43" s="18">
        <v>10662</v>
      </c>
      <c r="C43" s="18">
        <v>819</v>
      </c>
      <c r="D43" s="18">
        <v>128</v>
      </c>
      <c r="E43" s="18">
        <v>3388</v>
      </c>
      <c r="F43" s="18">
        <v>2486</v>
      </c>
      <c r="G43" s="18">
        <v>1748</v>
      </c>
      <c r="H43" s="18">
        <v>1676</v>
      </c>
      <c r="I43" s="18">
        <v>398</v>
      </c>
      <c r="J43" s="18">
        <v>19</v>
      </c>
      <c r="K43" s="18">
        <v>12</v>
      </c>
      <c r="L43" s="50" t="s">
        <v>66</v>
      </c>
    </row>
    <row r="44" spans="1:12" ht="15.75">
      <c r="A44" s="55" t="s">
        <v>104</v>
      </c>
      <c r="B44" s="18">
        <v>6053</v>
      </c>
      <c r="C44" s="18">
        <v>731</v>
      </c>
      <c r="D44" s="18">
        <v>80</v>
      </c>
      <c r="E44" s="18">
        <v>2230</v>
      </c>
      <c r="F44" s="18">
        <v>1141</v>
      </c>
      <c r="G44" s="18">
        <v>1206</v>
      </c>
      <c r="H44" s="18">
        <v>538</v>
      </c>
      <c r="I44" s="18">
        <v>126</v>
      </c>
      <c r="J44" s="18">
        <v>1</v>
      </c>
      <c r="K44" s="18">
        <v>1</v>
      </c>
      <c r="L44" s="50" t="s">
        <v>66</v>
      </c>
    </row>
    <row r="45" ht="15.75">
      <c r="L45" s="50" t="s">
        <v>175</v>
      </c>
    </row>
    <row r="46" spans="1:12" ht="15.75" customHeight="1">
      <c r="A46" s="147"/>
      <c r="B46" s="130" t="s">
        <v>333</v>
      </c>
      <c r="C46" s="151" t="s">
        <v>207</v>
      </c>
      <c r="D46" s="152"/>
      <c r="E46" s="152"/>
      <c r="F46" s="152"/>
      <c r="G46" s="42" t="s">
        <v>208</v>
      </c>
      <c r="H46" s="42"/>
      <c r="I46" s="59"/>
      <c r="J46" s="130" t="s">
        <v>145</v>
      </c>
      <c r="K46" s="130" t="s">
        <v>158</v>
      </c>
      <c r="L46" s="115" t="s">
        <v>146</v>
      </c>
    </row>
    <row r="47" spans="1:12" ht="15.75">
      <c r="A47" s="148"/>
      <c r="B47" s="150"/>
      <c r="C47" s="124" t="s">
        <v>137</v>
      </c>
      <c r="D47" s="124"/>
      <c r="E47" s="124"/>
      <c r="F47" s="154"/>
      <c r="G47" s="155" t="s">
        <v>142</v>
      </c>
      <c r="H47" s="156"/>
      <c r="I47" s="156"/>
      <c r="J47" s="150"/>
      <c r="K47" s="150"/>
      <c r="L47" s="153"/>
    </row>
    <row r="48" spans="1:12" ht="65.25" customHeight="1">
      <c r="A48" s="149"/>
      <c r="B48" s="131"/>
      <c r="C48" s="34" t="s">
        <v>317</v>
      </c>
      <c r="D48" s="44" t="s">
        <v>139</v>
      </c>
      <c r="E48" s="34" t="s">
        <v>140</v>
      </c>
      <c r="F48" s="44" t="s">
        <v>141</v>
      </c>
      <c r="G48" s="44" t="s">
        <v>143</v>
      </c>
      <c r="H48" s="44" t="s">
        <v>144</v>
      </c>
      <c r="I48" s="34" t="s">
        <v>141</v>
      </c>
      <c r="J48" s="131"/>
      <c r="K48" s="131"/>
      <c r="L48" s="117"/>
    </row>
    <row r="49" spans="1:12" ht="15.75">
      <c r="A49" s="55" t="s">
        <v>105</v>
      </c>
      <c r="B49" s="18">
        <v>13363</v>
      </c>
      <c r="C49" s="18">
        <v>1664</v>
      </c>
      <c r="D49" s="18">
        <v>269</v>
      </c>
      <c r="E49" s="18">
        <v>4468</v>
      </c>
      <c r="F49" s="18">
        <v>2516</v>
      </c>
      <c r="G49" s="18">
        <v>2867</v>
      </c>
      <c r="H49" s="18">
        <v>1382</v>
      </c>
      <c r="I49" s="18">
        <v>187</v>
      </c>
      <c r="J49" s="18">
        <v>10</v>
      </c>
      <c r="K49" s="18">
        <v>5</v>
      </c>
      <c r="L49" s="50" t="s">
        <v>66</v>
      </c>
    </row>
    <row r="50" spans="1:12" ht="15.75">
      <c r="A50" s="55" t="s">
        <v>106</v>
      </c>
      <c r="B50" s="18">
        <v>6604</v>
      </c>
      <c r="C50" s="18">
        <v>744</v>
      </c>
      <c r="D50" s="18">
        <v>95</v>
      </c>
      <c r="E50" s="18">
        <v>2250</v>
      </c>
      <c r="F50" s="18">
        <v>1456</v>
      </c>
      <c r="G50" s="18">
        <v>1251</v>
      </c>
      <c r="H50" s="18">
        <v>647</v>
      </c>
      <c r="I50" s="18">
        <v>159</v>
      </c>
      <c r="J50" s="18">
        <v>2</v>
      </c>
      <c r="K50" s="18">
        <v>1</v>
      </c>
      <c r="L50" s="50" t="s">
        <v>66</v>
      </c>
    </row>
    <row r="51" spans="1:12" ht="15.75">
      <c r="A51" s="55" t="s">
        <v>107</v>
      </c>
      <c r="B51" s="18">
        <v>6487</v>
      </c>
      <c r="C51" s="18">
        <v>814</v>
      </c>
      <c r="D51" s="18">
        <v>104</v>
      </c>
      <c r="E51" s="18">
        <v>2279</v>
      </c>
      <c r="F51" s="18">
        <v>1227</v>
      </c>
      <c r="G51" s="18">
        <v>1326</v>
      </c>
      <c r="H51" s="18">
        <v>597</v>
      </c>
      <c r="I51" s="18">
        <v>138</v>
      </c>
      <c r="J51" s="18">
        <v>2</v>
      </c>
      <c r="K51" s="18">
        <v>1</v>
      </c>
      <c r="L51" s="50" t="s">
        <v>66</v>
      </c>
    </row>
    <row r="52" spans="1:12" ht="15.75">
      <c r="A52" s="55" t="s">
        <v>108</v>
      </c>
      <c r="B52" s="18">
        <v>19166</v>
      </c>
      <c r="C52" s="18">
        <v>2279</v>
      </c>
      <c r="D52" s="18">
        <v>325</v>
      </c>
      <c r="E52" s="18">
        <v>6505</v>
      </c>
      <c r="F52" s="18">
        <v>3245</v>
      </c>
      <c r="G52" s="18">
        <v>4454</v>
      </c>
      <c r="H52" s="18">
        <v>2033</v>
      </c>
      <c r="I52" s="18">
        <v>316</v>
      </c>
      <c r="J52" s="18">
        <v>9</v>
      </c>
      <c r="K52" s="18">
        <v>6</v>
      </c>
      <c r="L52" s="50" t="s">
        <v>66</v>
      </c>
    </row>
    <row r="53" spans="1:12" ht="15.75">
      <c r="A53" s="55" t="s">
        <v>109</v>
      </c>
      <c r="B53" s="18">
        <v>6165</v>
      </c>
      <c r="C53" s="18">
        <v>690</v>
      </c>
      <c r="D53" s="18">
        <v>87</v>
      </c>
      <c r="E53" s="18">
        <v>1720</v>
      </c>
      <c r="F53" s="18">
        <v>1441</v>
      </c>
      <c r="G53" s="18">
        <v>1291</v>
      </c>
      <c r="H53" s="18">
        <v>787</v>
      </c>
      <c r="I53" s="18">
        <v>148</v>
      </c>
      <c r="J53" s="18">
        <v>1</v>
      </c>
      <c r="K53" s="18">
        <v>1</v>
      </c>
      <c r="L53" s="50" t="s">
        <v>66</v>
      </c>
    </row>
    <row r="54" spans="1:12" ht="15.75">
      <c r="A54" s="55" t="s">
        <v>110</v>
      </c>
      <c r="B54" s="18">
        <v>8959</v>
      </c>
      <c r="C54" s="18">
        <v>919</v>
      </c>
      <c r="D54" s="18">
        <v>104</v>
      </c>
      <c r="E54" s="18">
        <v>3174</v>
      </c>
      <c r="F54" s="18">
        <v>1568</v>
      </c>
      <c r="G54" s="18">
        <v>1735</v>
      </c>
      <c r="H54" s="18">
        <v>1258</v>
      </c>
      <c r="I54" s="18">
        <v>194</v>
      </c>
      <c r="J54" s="18">
        <v>7</v>
      </c>
      <c r="K54" s="18">
        <v>5</v>
      </c>
      <c r="L54" s="50" t="s">
        <v>66</v>
      </c>
    </row>
    <row r="55" spans="1:12" ht="15.75">
      <c r="A55" s="55" t="s">
        <v>111</v>
      </c>
      <c r="B55" s="18">
        <v>8187</v>
      </c>
      <c r="C55" s="18">
        <v>925</v>
      </c>
      <c r="D55" s="18">
        <v>126</v>
      </c>
      <c r="E55" s="18">
        <v>2385</v>
      </c>
      <c r="F55" s="18">
        <v>1450</v>
      </c>
      <c r="G55" s="18">
        <v>1996</v>
      </c>
      <c r="H55" s="18">
        <v>1087</v>
      </c>
      <c r="I55" s="18">
        <v>211</v>
      </c>
      <c r="J55" s="18">
        <v>7</v>
      </c>
      <c r="K55" s="18">
        <v>4</v>
      </c>
      <c r="L55" s="50" t="s">
        <v>66</v>
      </c>
    </row>
    <row r="56" spans="1:12" ht="15.75">
      <c r="A56" s="55" t="s">
        <v>112</v>
      </c>
      <c r="B56" s="18">
        <v>9867</v>
      </c>
      <c r="C56" s="18">
        <v>625</v>
      </c>
      <c r="D56" s="18">
        <v>98</v>
      </c>
      <c r="E56" s="18">
        <v>2541</v>
      </c>
      <c r="F56" s="18">
        <v>2478</v>
      </c>
      <c r="G56" s="18">
        <v>1920</v>
      </c>
      <c r="H56" s="18">
        <v>1741</v>
      </c>
      <c r="I56" s="18">
        <v>443</v>
      </c>
      <c r="J56" s="18">
        <v>21</v>
      </c>
      <c r="K56" s="18">
        <v>11</v>
      </c>
      <c r="L56" s="50" t="s">
        <v>66</v>
      </c>
    </row>
    <row r="57" spans="1:12" ht="15.75">
      <c r="A57" s="55" t="s">
        <v>113</v>
      </c>
      <c r="B57" s="18">
        <v>15891</v>
      </c>
      <c r="C57" s="18">
        <v>1401</v>
      </c>
      <c r="D57" s="18">
        <v>329</v>
      </c>
      <c r="E57" s="18">
        <v>5146</v>
      </c>
      <c r="F57" s="18">
        <v>2884</v>
      </c>
      <c r="G57" s="18">
        <v>3732</v>
      </c>
      <c r="H57" s="18">
        <v>2072</v>
      </c>
      <c r="I57" s="18">
        <v>297</v>
      </c>
      <c r="J57" s="18">
        <v>30</v>
      </c>
      <c r="K57" s="18">
        <v>19</v>
      </c>
      <c r="L57" s="50" t="s">
        <v>66</v>
      </c>
    </row>
    <row r="58" spans="1:12" ht="15.75">
      <c r="A58" s="55" t="s">
        <v>114</v>
      </c>
      <c r="B58" s="18">
        <v>6753</v>
      </c>
      <c r="C58" s="18">
        <v>709</v>
      </c>
      <c r="D58" s="18">
        <v>96</v>
      </c>
      <c r="E58" s="18">
        <v>1938</v>
      </c>
      <c r="F58" s="18">
        <v>1417</v>
      </c>
      <c r="G58" s="18">
        <v>1484</v>
      </c>
      <c r="H58" s="18">
        <v>949</v>
      </c>
      <c r="I58" s="18">
        <v>154</v>
      </c>
      <c r="J58" s="18">
        <v>6</v>
      </c>
      <c r="K58" s="18">
        <v>5</v>
      </c>
      <c r="L58" s="50" t="s">
        <v>66</v>
      </c>
    </row>
    <row r="59" spans="1:12" ht="15.75">
      <c r="A59" s="55" t="s">
        <v>115</v>
      </c>
      <c r="B59" s="18">
        <v>3672</v>
      </c>
      <c r="C59" s="18">
        <v>467</v>
      </c>
      <c r="D59" s="18">
        <v>56</v>
      </c>
      <c r="E59" s="18">
        <v>1234</v>
      </c>
      <c r="F59" s="18">
        <v>735</v>
      </c>
      <c r="G59" s="18">
        <v>749</v>
      </c>
      <c r="H59" s="18">
        <v>355</v>
      </c>
      <c r="I59" s="18">
        <v>74</v>
      </c>
      <c r="J59" s="18">
        <v>2</v>
      </c>
      <c r="K59" s="18">
        <v>2</v>
      </c>
      <c r="L59" s="50" t="s">
        <v>66</v>
      </c>
    </row>
    <row r="60" spans="1:12" ht="15.75">
      <c r="A60" s="55" t="s">
        <v>116</v>
      </c>
      <c r="B60" s="18">
        <v>3217</v>
      </c>
      <c r="C60" s="18">
        <v>355</v>
      </c>
      <c r="D60" s="18">
        <v>50</v>
      </c>
      <c r="E60" s="18">
        <v>894</v>
      </c>
      <c r="F60" s="18">
        <v>502</v>
      </c>
      <c r="G60" s="18">
        <v>819</v>
      </c>
      <c r="H60" s="18">
        <v>506</v>
      </c>
      <c r="I60" s="18">
        <v>89</v>
      </c>
      <c r="J60" s="18">
        <v>2</v>
      </c>
      <c r="K60" s="18">
        <v>2</v>
      </c>
      <c r="L60" s="50" t="s">
        <v>66</v>
      </c>
    </row>
    <row r="61" spans="1:12" ht="15.75">
      <c r="A61" s="55" t="s">
        <v>117</v>
      </c>
      <c r="B61" s="18">
        <v>7707</v>
      </c>
      <c r="C61" s="18">
        <v>769</v>
      </c>
      <c r="D61" s="18">
        <v>98</v>
      </c>
      <c r="E61" s="18">
        <v>2324</v>
      </c>
      <c r="F61" s="18">
        <v>1569</v>
      </c>
      <c r="G61" s="18">
        <v>1767</v>
      </c>
      <c r="H61" s="18">
        <v>917</v>
      </c>
      <c r="I61" s="18">
        <v>258</v>
      </c>
      <c r="J61" s="18">
        <v>5</v>
      </c>
      <c r="K61" s="18">
        <v>2</v>
      </c>
      <c r="L61" s="50" t="s">
        <v>66</v>
      </c>
    </row>
    <row r="62" spans="1:12" ht="15.75">
      <c r="A62" s="55" t="s">
        <v>118</v>
      </c>
      <c r="B62" s="18">
        <v>5246</v>
      </c>
      <c r="C62" s="18">
        <v>577</v>
      </c>
      <c r="D62" s="18">
        <v>109</v>
      </c>
      <c r="E62" s="18">
        <v>1584</v>
      </c>
      <c r="F62" s="18">
        <v>1083</v>
      </c>
      <c r="G62" s="18">
        <v>1116</v>
      </c>
      <c r="H62" s="18">
        <v>643</v>
      </c>
      <c r="I62" s="18">
        <v>133</v>
      </c>
      <c r="J62" s="18">
        <v>1</v>
      </c>
      <c r="K62" s="18">
        <v>1</v>
      </c>
      <c r="L62" s="50" t="s">
        <v>66</v>
      </c>
    </row>
    <row r="63" spans="1:12" ht="15.75">
      <c r="A63" s="55" t="s">
        <v>119</v>
      </c>
      <c r="B63" s="18">
        <v>5556</v>
      </c>
      <c r="C63" s="18">
        <v>741</v>
      </c>
      <c r="D63" s="18">
        <v>111</v>
      </c>
      <c r="E63" s="18">
        <v>1816</v>
      </c>
      <c r="F63" s="18">
        <v>594</v>
      </c>
      <c r="G63" s="18">
        <v>1731</v>
      </c>
      <c r="H63" s="18">
        <v>467</v>
      </c>
      <c r="I63" s="18">
        <v>93</v>
      </c>
      <c r="J63" s="18">
        <v>2</v>
      </c>
      <c r="K63" s="50" t="s">
        <v>66</v>
      </c>
      <c r="L63" s="18">
        <v>1</v>
      </c>
    </row>
    <row r="64" spans="1:12" ht="15.75">
      <c r="A64" s="55" t="s">
        <v>120</v>
      </c>
      <c r="B64" s="18">
        <v>8555</v>
      </c>
      <c r="C64" s="18">
        <v>1134</v>
      </c>
      <c r="D64" s="18">
        <v>136</v>
      </c>
      <c r="E64" s="18">
        <v>2403</v>
      </c>
      <c r="F64" s="18">
        <v>1775</v>
      </c>
      <c r="G64" s="18">
        <v>1789</v>
      </c>
      <c r="H64" s="18">
        <v>1101</v>
      </c>
      <c r="I64" s="18">
        <v>205</v>
      </c>
      <c r="J64" s="18">
        <v>12</v>
      </c>
      <c r="K64" s="18">
        <v>5</v>
      </c>
      <c r="L64" s="50" t="s">
        <v>66</v>
      </c>
    </row>
    <row r="65" spans="1:12" ht="15.75">
      <c r="A65" s="55" t="s">
        <v>121</v>
      </c>
      <c r="B65" s="18">
        <v>5556</v>
      </c>
      <c r="C65" s="18">
        <v>523</v>
      </c>
      <c r="D65" s="18">
        <v>63</v>
      </c>
      <c r="E65" s="18">
        <v>1556</v>
      </c>
      <c r="F65" s="18">
        <v>1507</v>
      </c>
      <c r="G65" s="18">
        <v>1074</v>
      </c>
      <c r="H65" s="18">
        <v>675</v>
      </c>
      <c r="I65" s="18">
        <v>153</v>
      </c>
      <c r="J65" s="18">
        <v>5</v>
      </c>
      <c r="K65" s="18">
        <v>3</v>
      </c>
      <c r="L65" s="50" t="s">
        <v>66</v>
      </c>
    </row>
    <row r="66" spans="1:12" ht="15.75">
      <c r="A66" s="55" t="s">
        <v>122</v>
      </c>
      <c r="B66" s="18">
        <v>5295</v>
      </c>
      <c r="C66" s="18">
        <v>738</v>
      </c>
      <c r="D66" s="18">
        <v>96</v>
      </c>
      <c r="E66" s="18">
        <v>1764</v>
      </c>
      <c r="F66" s="18">
        <v>855</v>
      </c>
      <c r="G66" s="18">
        <v>1193</v>
      </c>
      <c r="H66" s="18">
        <v>541</v>
      </c>
      <c r="I66" s="18">
        <v>106</v>
      </c>
      <c r="J66" s="18">
        <v>2</v>
      </c>
      <c r="K66" s="18">
        <v>2</v>
      </c>
      <c r="L66" s="50" t="s">
        <v>66</v>
      </c>
    </row>
    <row r="67" spans="1:12" ht="15.75">
      <c r="A67" s="55" t="s">
        <v>123</v>
      </c>
      <c r="B67" s="18">
        <v>3259</v>
      </c>
      <c r="C67" s="18">
        <v>382</v>
      </c>
      <c r="D67" s="18">
        <v>42</v>
      </c>
      <c r="E67" s="18">
        <v>1057</v>
      </c>
      <c r="F67" s="18">
        <v>974</v>
      </c>
      <c r="G67" s="18">
        <v>486</v>
      </c>
      <c r="H67" s="18">
        <v>231</v>
      </c>
      <c r="I67" s="18">
        <v>84</v>
      </c>
      <c r="J67" s="18">
        <v>3</v>
      </c>
      <c r="K67" s="18">
        <v>2</v>
      </c>
      <c r="L67" s="50" t="s">
        <v>66</v>
      </c>
    </row>
    <row r="68" spans="1:12" ht="15.75">
      <c r="A68" s="55" t="s">
        <v>124</v>
      </c>
      <c r="B68" s="18">
        <v>13717</v>
      </c>
      <c r="C68" s="18">
        <v>1269</v>
      </c>
      <c r="D68" s="18">
        <v>197</v>
      </c>
      <c r="E68" s="18">
        <v>4402</v>
      </c>
      <c r="F68" s="18">
        <v>2474</v>
      </c>
      <c r="G68" s="18">
        <v>3296</v>
      </c>
      <c r="H68" s="18">
        <v>1701</v>
      </c>
      <c r="I68" s="18">
        <v>368</v>
      </c>
      <c r="J68" s="18">
        <v>10</v>
      </c>
      <c r="K68" s="18">
        <v>8</v>
      </c>
      <c r="L68" s="50" t="s">
        <v>66</v>
      </c>
    </row>
    <row r="69" spans="1:12" ht="15.75">
      <c r="A69" s="55" t="s">
        <v>125</v>
      </c>
      <c r="B69" s="18">
        <v>8825</v>
      </c>
      <c r="C69" s="18">
        <v>1050</v>
      </c>
      <c r="D69" s="18">
        <v>176</v>
      </c>
      <c r="E69" s="18">
        <v>3194</v>
      </c>
      <c r="F69" s="18">
        <v>1570</v>
      </c>
      <c r="G69" s="18">
        <v>1730</v>
      </c>
      <c r="H69" s="18">
        <v>929</v>
      </c>
      <c r="I69" s="18">
        <v>170</v>
      </c>
      <c r="J69" s="18">
        <v>6</v>
      </c>
      <c r="K69" s="18">
        <v>3</v>
      </c>
      <c r="L69" s="50" t="s">
        <v>66</v>
      </c>
    </row>
    <row r="70" spans="1:12" ht="15.75">
      <c r="A70" s="55" t="s">
        <v>126</v>
      </c>
      <c r="B70" s="18">
        <v>6119</v>
      </c>
      <c r="C70" s="18">
        <v>550</v>
      </c>
      <c r="D70" s="18">
        <v>74</v>
      </c>
      <c r="E70" s="18">
        <v>1800</v>
      </c>
      <c r="F70" s="18">
        <v>1366</v>
      </c>
      <c r="G70" s="18">
        <v>1219</v>
      </c>
      <c r="H70" s="18">
        <v>941</v>
      </c>
      <c r="I70" s="18">
        <v>166</v>
      </c>
      <c r="J70" s="18">
        <v>3</v>
      </c>
      <c r="K70" s="18">
        <v>2</v>
      </c>
      <c r="L70" s="50" t="s">
        <v>66</v>
      </c>
    </row>
    <row r="71" spans="1:12" ht="15.75">
      <c r="A71" s="55" t="s">
        <v>127</v>
      </c>
      <c r="B71" s="18">
        <v>12757</v>
      </c>
      <c r="C71" s="18">
        <v>2006</v>
      </c>
      <c r="D71" s="18">
        <v>221</v>
      </c>
      <c r="E71" s="18">
        <v>5174</v>
      </c>
      <c r="F71" s="18">
        <v>2478</v>
      </c>
      <c r="G71" s="18">
        <v>1642</v>
      </c>
      <c r="H71" s="18">
        <v>1042</v>
      </c>
      <c r="I71" s="18">
        <v>186</v>
      </c>
      <c r="J71" s="18">
        <v>8</v>
      </c>
      <c r="K71" s="18">
        <v>2</v>
      </c>
      <c r="L71" s="50" t="s">
        <v>66</v>
      </c>
    </row>
    <row r="73" spans="1:12" s="19" customFormat="1" ht="47.25">
      <c r="A73" s="78" t="s">
        <v>128</v>
      </c>
      <c r="B73" s="19">
        <v>19796</v>
      </c>
      <c r="C73" s="19">
        <v>3605</v>
      </c>
      <c r="D73" s="19">
        <v>548</v>
      </c>
      <c r="E73" s="19">
        <v>6797</v>
      </c>
      <c r="F73" s="19">
        <v>2903</v>
      </c>
      <c r="G73" s="19">
        <v>4134</v>
      </c>
      <c r="H73" s="19">
        <v>1391</v>
      </c>
      <c r="I73" s="19">
        <v>302</v>
      </c>
      <c r="J73" s="19">
        <v>16</v>
      </c>
      <c r="K73" s="19">
        <v>10</v>
      </c>
      <c r="L73" s="19">
        <v>100</v>
      </c>
    </row>
    <row r="74" spans="1:12" ht="15.75" customHeight="1">
      <c r="A74" s="56" t="s">
        <v>129</v>
      </c>
      <c r="B74" s="18">
        <v>13923</v>
      </c>
      <c r="C74" s="18">
        <v>2758</v>
      </c>
      <c r="D74" s="18">
        <v>441</v>
      </c>
      <c r="E74" s="18">
        <v>5049</v>
      </c>
      <c r="F74" s="18">
        <v>2120</v>
      </c>
      <c r="G74" s="18">
        <v>2732</v>
      </c>
      <c r="H74" s="18">
        <v>625</v>
      </c>
      <c r="I74" s="18">
        <v>95</v>
      </c>
      <c r="J74" s="18">
        <v>3</v>
      </c>
      <c r="K74" s="18">
        <v>1</v>
      </c>
      <c r="L74" s="18">
        <v>100</v>
      </c>
    </row>
    <row r="75" spans="1:12" ht="15.75">
      <c r="A75" s="55" t="s">
        <v>130</v>
      </c>
      <c r="B75" s="18">
        <v>856</v>
      </c>
      <c r="C75" s="18">
        <v>154</v>
      </c>
      <c r="D75" s="18">
        <v>19</v>
      </c>
      <c r="E75" s="18">
        <v>326</v>
      </c>
      <c r="F75" s="18">
        <v>89</v>
      </c>
      <c r="G75" s="18">
        <v>221</v>
      </c>
      <c r="H75" s="18">
        <v>41</v>
      </c>
      <c r="I75" s="18">
        <v>6</v>
      </c>
      <c r="J75" s="50" t="s">
        <v>66</v>
      </c>
      <c r="K75" s="50" t="s">
        <v>66</v>
      </c>
      <c r="L75" s="50" t="s">
        <v>66</v>
      </c>
    </row>
    <row r="76" spans="1:12" ht="15.75">
      <c r="A76" s="55" t="s">
        <v>131</v>
      </c>
      <c r="B76" s="18">
        <v>1379</v>
      </c>
      <c r="C76" s="18">
        <v>153</v>
      </c>
      <c r="D76" s="18">
        <v>17</v>
      </c>
      <c r="E76" s="18">
        <v>342</v>
      </c>
      <c r="F76" s="18">
        <v>168</v>
      </c>
      <c r="G76" s="18">
        <v>299</v>
      </c>
      <c r="H76" s="18">
        <v>324</v>
      </c>
      <c r="I76" s="18">
        <v>73</v>
      </c>
      <c r="J76" s="18">
        <v>3</v>
      </c>
      <c r="K76" s="18">
        <v>1</v>
      </c>
      <c r="L76" s="50" t="s">
        <v>66</v>
      </c>
    </row>
    <row r="77" spans="1:12" ht="15.75">
      <c r="A77" s="55" t="s">
        <v>132</v>
      </c>
      <c r="B77" s="18">
        <v>3638</v>
      </c>
      <c r="C77" s="18">
        <v>540</v>
      </c>
      <c r="D77" s="18">
        <v>71</v>
      </c>
      <c r="E77" s="18">
        <v>1080</v>
      </c>
      <c r="F77" s="18">
        <v>526</v>
      </c>
      <c r="G77" s="18">
        <v>882</v>
      </c>
      <c r="H77" s="18">
        <v>401</v>
      </c>
      <c r="I77" s="18">
        <v>128</v>
      </c>
      <c r="J77" s="18">
        <v>10</v>
      </c>
      <c r="K77" s="18">
        <v>8</v>
      </c>
      <c r="L77" s="50" t="s">
        <v>66</v>
      </c>
    </row>
    <row r="78" ht="15.75">
      <c r="K78" s="18" t="s">
        <v>203</v>
      </c>
    </row>
    <row r="79" spans="1:12" s="19" customFormat="1" ht="31.5">
      <c r="A79" s="78" t="s">
        <v>133</v>
      </c>
      <c r="B79" s="19">
        <v>8552</v>
      </c>
      <c r="C79" s="19">
        <v>1361</v>
      </c>
      <c r="D79" s="19">
        <v>257</v>
      </c>
      <c r="E79" s="19">
        <v>3546</v>
      </c>
      <c r="F79" s="19">
        <v>1056</v>
      </c>
      <c r="G79" s="19">
        <v>1622</v>
      </c>
      <c r="H79" s="19">
        <v>606</v>
      </c>
      <c r="I79" s="19">
        <v>102</v>
      </c>
      <c r="J79" s="19">
        <v>2</v>
      </c>
      <c r="K79" s="19">
        <v>1</v>
      </c>
      <c r="L79" s="19">
        <v>0</v>
      </c>
    </row>
    <row r="80" spans="1:12" ht="15.75">
      <c r="A80" s="55" t="s">
        <v>134</v>
      </c>
      <c r="B80" s="18">
        <v>2727</v>
      </c>
      <c r="C80" s="18">
        <v>333</v>
      </c>
      <c r="D80" s="18">
        <v>46</v>
      </c>
      <c r="E80" s="18">
        <v>1307</v>
      </c>
      <c r="F80" s="18">
        <v>241</v>
      </c>
      <c r="G80" s="18">
        <v>528</v>
      </c>
      <c r="H80" s="18">
        <v>240</v>
      </c>
      <c r="I80" s="18">
        <v>31</v>
      </c>
      <c r="J80" s="18">
        <v>1</v>
      </c>
      <c r="K80" s="50" t="s">
        <v>66</v>
      </c>
      <c r="L80" s="50" t="s">
        <v>66</v>
      </c>
    </row>
    <row r="81" spans="1:12" ht="15.75">
      <c r="A81" s="55" t="s">
        <v>135</v>
      </c>
      <c r="B81" s="18">
        <v>3969</v>
      </c>
      <c r="C81" s="18">
        <v>723</v>
      </c>
      <c r="D81" s="18">
        <v>174</v>
      </c>
      <c r="E81" s="18">
        <v>1659</v>
      </c>
      <c r="F81" s="18">
        <v>331</v>
      </c>
      <c r="G81" s="18">
        <v>762</v>
      </c>
      <c r="H81" s="18">
        <v>266</v>
      </c>
      <c r="I81" s="18">
        <v>53</v>
      </c>
      <c r="J81" s="18">
        <v>1</v>
      </c>
      <c r="K81" s="18">
        <v>1</v>
      </c>
      <c r="L81" s="50" t="s">
        <v>66</v>
      </c>
    </row>
    <row r="82" spans="1:12" ht="15.75">
      <c r="A82" s="91" t="s">
        <v>136</v>
      </c>
      <c r="B82" s="27">
        <v>1856</v>
      </c>
      <c r="C82" s="27">
        <v>305</v>
      </c>
      <c r="D82" s="27">
        <v>37</v>
      </c>
      <c r="E82" s="27">
        <v>580</v>
      </c>
      <c r="F82" s="27">
        <v>484</v>
      </c>
      <c r="G82" s="27">
        <v>332</v>
      </c>
      <c r="H82" s="27">
        <v>100</v>
      </c>
      <c r="I82" s="27">
        <v>18</v>
      </c>
      <c r="J82" s="62" t="s">
        <v>66</v>
      </c>
      <c r="K82" s="62" t="s">
        <v>66</v>
      </c>
      <c r="L82" s="62" t="s">
        <v>66</v>
      </c>
    </row>
  </sheetData>
  <sheetProtection/>
  <mergeCells count="17">
    <mergeCell ref="A3:A5"/>
    <mergeCell ref="A1:F1"/>
    <mergeCell ref="C3:F3"/>
    <mergeCell ref="L3:L5"/>
    <mergeCell ref="B3:B5"/>
    <mergeCell ref="G4:I4"/>
    <mergeCell ref="C4:F4"/>
    <mergeCell ref="J3:J5"/>
    <mergeCell ref="K3:K5"/>
    <mergeCell ref="K46:K48"/>
    <mergeCell ref="L46:L48"/>
    <mergeCell ref="C47:F47"/>
    <mergeCell ref="G47:I47"/>
    <mergeCell ref="A46:A48"/>
    <mergeCell ref="B46:B48"/>
    <mergeCell ref="C46:F46"/>
    <mergeCell ref="J46:J48"/>
  </mergeCells>
  <printOptions/>
  <pageMargins left="0.7874015748031497" right="0.7874015748031497" top="0.7874015748031497" bottom="0.7874015748031497" header="0.31496062992125984" footer="0.31496062992125984"/>
  <pageSetup firstPageNumber="66" useFirstPageNumber="1" horizontalDpi="600" verticalDpi="600" orientation="portrait" pageOrder="overThenDown" paperSize="9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83"/>
  <sheetViews>
    <sheetView zoomScale="75" zoomScaleNormal="75" zoomScalePageLayoutView="0" workbookViewId="0" topLeftCell="A34">
      <selection activeCell="B46" sqref="B46:B48"/>
    </sheetView>
  </sheetViews>
  <sheetFormatPr defaultColWidth="9.00390625" defaultRowHeight="12.75"/>
  <cols>
    <col min="1" max="1" width="27.375" style="55" customWidth="1"/>
    <col min="2" max="2" width="12.375" style="18" customWidth="1"/>
    <col min="3" max="3" width="11.00390625" style="18" customWidth="1"/>
    <col min="4" max="4" width="10.25390625" style="18" customWidth="1"/>
    <col min="5" max="5" width="9.875" style="18" customWidth="1"/>
    <col min="6" max="7" width="11.375" style="18" customWidth="1"/>
    <col min="8" max="8" width="10.75390625" style="18" customWidth="1"/>
    <col min="9" max="9" width="11.875" style="18" customWidth="1"/>
    <col min="10" max="10" width="14.25390625" style="18" customWidth="1"/>
    <col min="11" max="11" width="14.375" style="18" customWidth="1"/>
    <col min="12" max="12" width="15.875" style="18" customWidth="1"/>
    <col min="13" max="16384" width="9.125" style="18" customWidth="1"/>
  </cols>
  <sheetData>
    <row r="1" spans="1:7" s="4" customFormat="1" ht="15.75">
      <c r="A1" s="146" t="s">
        <v>330</v>
      </c>
      <c r="B1" s="146"/>
      <c r="C1" s="146"/>
      <c r="D1" s="146"/>
      <c r="E1" s="146"/>
      <c r="F1" s="146"/>
      <c r="G1" s="4" t="s">
        <v>148</v>
      </c>
    </row>
    <row r="2" spans="1:7" s="4" customFormat="1" ht="15.75">
      <c r="A2" s="159" t="s">
        <v>64</v>
      </c>
      <c r="B2" s="159"/>
      <c r="C2" s="159"/>
      <c r="D2" s="159"/>
      <c r="E2" s="159"/>
      <c r="F2" s="159"/>
      <c r="G2" s="17" t="s">
        <v>182</v>
      </c>
    </row>
    <row r="3" s="17" customFormat="1" ht="15">
      <c r="A3" s="58"/>
    </row>
    <row r="4" spans="1:12" ht="15.75" customHeight="1">
      <c r="A4" s="147"/>
      <c r="B4" s="130" t="s">
        <v>333</v>
      </c>
      <c r="C4" s="151" t="s">
        <v>207</v>
      </c>
      <c r="D4" s="152"/>
      <c r="E4" s="152"/>
      <c r="F4" s="152"/>
      <c r="G4" s="42" t="s">
        <v>208</v>
      </c>
      <c r="H4" s="42"/>
      <c r="I4" s="59"/>
      <c r="J4" s="130" t="s">
        <v>145</v>
      </c>
      <c r="K4" s="130" t="s">
        <v>158</v>
      </c>
      <c r="L4" s="115" t="s">
        <v>146</v>
      </c>
    </row>
    <row r="5" spans="1:12" ht="15.75">
      <c r="A5" s="148"/>
      <c r="B5" s="150"/>
      <c r="C5" s="124" t="s">
        <v>137</v>
      </c>
      <c r="D5" s="124"/>
      <c r="E5" s="124"/>
      <c r="F5" s="154"/>
      <c r="G5" s="155" t="s">
        <v>142</v>
      </c>
      <c r="H5" s="156"/>
      <c r="I5" s="156"/>
      <c r="J5" s="150"/>
      <c r="K5" s="150"/>
      <c r="L5" s="153"/>
    </row>
    <row r="6" spans="1:13" ht="73.5" customHeight="1">
      <c r="A6" s="149"/>
      <c r="B6" s="131"/>
      <c r="C6" s="34" t="s">
        <v>317</v>
      </c>
      <c r="D6" s="44" t="s">
        <v>139</v>
      </c>
      <c r="E6" s="34" t="s">
        <v>140</v>
      </c>
      <c r="F6" s="44" t="s">
        <v>141</v>
      </c>
      <c r="G6" s="44" t="s">
        <v>143</v>
      </c>
      <c r="H6" s="44" t="s">
        <v>144</v>
      </c>
      <c r="I6" s="34" t="s">
        <v>141</v>
      </c>
      <c r="J6" s="131"/>
      <c r="K6" s="131"/>
      <c r="L6" s="117"/>
      <c r="M6" s="57"/>
    </row>
    <row r="7" spans="1:12" s="19" customFormat="1" ht="15.75">
      <c r="A7" s="80" t="s">
        <v>67</v>
      </c>
      <c r="B7" s="79">
        <v>1000</v>
      </c>
      <c r="C7" s="19">
        <v>144</v>
      </c>
      <c r="D7" s="19">
        <v>30</v>
      </c>
      <c r="E7" s="19">
        <v>275</v>
      </c>
      <c r="F7" s="19">
        <v>122</v>
      </c>
      <c r="G7" s="19">
        <v>183</v>
      </c>
      <c r="H7" s="19">
        <v>151</v>
      </c>
      <c r="I7" s="19">
        <v>80</v>
      </c>
      <c r="J7" s="19">
        <v>10</v>
      </c>
      <c r="K7" s="19">
        <v>6</v>
      </c>
      <c r="L7" s="19">
        <v>5</v>
      </c>
    </row>
    <row r="8" spans="1:13" ht="15.75">
      <c r="A8" s="55" t="s">
        <v>13</v>
      </c>
      <c r="B8" s="18">
        <v>1000</v>
      </c>
      <c r="C8" s="18">
        <v>315</v>
      </c>
      <c r="D8" s="18">
        <v>46</v>
      </c>
      <c r="E8" s="18">
        <v>334</v>
      </c>
      <c r="F8" s="18">
        <v>92</v>
      </c>
      <c r="G8" s="18">
        <v>151</v>
      </c>
      <c r="H8" s="18">
        <v>53</v>
      </c>
      <c r="I8" s="18">
        <v>8</v>
      </c>
      <c r="J8" s="18">
        <v>1</v>
      </c>
      <c r="K8" s="18">
        <v>0</v>
      </c>
      <c r="L8" s="18">
        <v>0</v>
      </c>
      <c r="M8" s="19"/>
    </row>
    <row r="9" spans="1:13" ht="15.75" customHeight="1">
      <c r="A9" s="56" t="s">
        <v>68</v>
      </c>
      <c r="B9" s="18">
        <v>1000</v>
      </c>
      <c r="C9" s="18">
        <v>165</v>
      </c>
      <c r="D9" s="77">
        <v>31</v>
      </c>
      <c r="E9" s="18">
        <v>496</v>
      </c>
      <c r="F9" s="18">
        <v>117</v>
      </c>
      <c r="G9" s="18">
        <v>120</v>
      </c>
      <c r="H9" s="18">
        <v>62</v>
      </c>
      <c r="I9" s="18">
        <v>9</v>
      </c>
      <c r="J9" s="18">
        <v>0</v>
      </c>
      <c r="K9" s="18">
        <v>0</v>
      </c>
      <c r="L9" s="18">
        <v>0</v>
      </c>
      <c r="M9" s="19"/>
    </row>
    <row r="10" spans="1:13" ht="15.75">
      <c r="A10" s="55" t="s">
        <v>69</v>
      </c>
      <c r="B10" s="18">
        <v>1000</v>
      </c>
      <c r="C10" s="18">
        <v>136</v>
      </c>
      <c r="D10" s="18">
        <v>25</v>
      </c>
      <c r="E10" s="18">
        <v>400</v>
      </c>
      <c r="F10" s="18">
        <v>149</v>
      </c>
      <c r="G10" s="18">
        <v>206</v>
      </c>
      <c r="H10" s="18">
        <v>73</v>
      </c>
      <c r="I10" s="18">
        <v>11</v>
      </c>
      <c r="J10" s="50" t="s">
        <v>66</v>
      </c>
      <c r="K10" s="50" t="s">
        <v>66</v>
      </c>
      <c r="L10" s="18">
        <v>0</v>
      </c>
      <c r="M10" s="19"/>
    </row>
    <row r="11" spans="1:13" ht="15.75">
      <c r="A11" s="55" t="s">
        <v>70</v>
      </c>
      <c r="B11" s="18">
        <v>1000</v>
      </c>
      <c r="C11" s="18">
        <v>166</v>
      </c>
      <c r="D11" s="18">
        <v>19</v>
      </c>
      <c r="E11" s="18">
        <v>407</v>
      </c>
      <c r="F11" s="18">
        <v>145</v>
      </c>
      <c r="G11" s="18">
        <v>211</v>
      </c>
      <c r="H11" s="18">
        <v>43</v>
      </c>
      <c r="I11" s="18">
        <v>9</v>
      </c>
      <c r="J11" s="18">
        <v>0</v>
      </c>
      <c r="K11" s="18">
        <v>0</v>
      </c>
      <c r="M11" s="19"/>
    </row>
    <row r="12" spans="1:13" ht="15.75" customHeight="1">
      <c r="A12" s="56" t="s">
        <v>71</v>
      </c>
      <c r="B12" s="18">
        <v>1000</v>
      </c>
      <c r="C12" s="18">
        <v>195</v>
      </c>
      <c r="D12" s="18">
        <v>28</v>
      </c>
      <c r="E12" s="18">
        <v>418</v>
      </c>
      <c r="F12" s="18">
        <v>143</v>
      </c>
      <c r="G12" s="18">
        <v>149</v>
      </c>
      <c r="H12" s="18">
        <v>60</v>
      </c>
      <c r="I12" s="18">
        <v>7</v>
      </c>
      <c r="J12" s="18">
        <v>0</v>
      </c>
      <c r="K12" s="50" t="s">
        <v>66</v>
      </c>
      <c r="L12" s="50" t="s">
        <v>66</v>
      </c>
      <c r="M12" s="19"/>
    </row>
    <row r="13" spans="1:13" ht="15.75">
      <c r="A13" s="55" t="s">
        <v>72</v>
      </c>
      <c r="B13" s="18">
        <v>1000</v>
      </c>
      <c r="C13" s="18">
        <v>238</v>
      </c>
      <c r="D13" s="18">
        <v>23</v>
      </c>
      <c r="E13" s="18">
        <v>389</v>
      </c>
      <c r="F13" s="18">
        <v>134</v>
      </c>
      <c r="G13" s="18">
        <v>154</v>
      </c>
      <c r="H13" s="18">
        <v>54</v>
      </c>
      <c r="I13" s="18">
        <v>8</v>
      </c>
      <c r="J13" s="50" t="s">
        <v>66</v>
      </c>
      <c r="K13" s="50" t="s">
        <v>66</v>
      </c>
      <c r="L13" s="50" t="s">
        <v>66</v>
      </c>
      <c r="M13" s="19"/>
    </row>
    <row r="14" spans="1:13" ht="16.5" customHeight="1">
      <c r="A14" s="56" t="s">
        <v>73</v>
      </c>
      <c r="B14" s="18">
        <v>1000</v>
      </c>
      <c r="C14" s="18">
        <v>284</v>
      </c>
      <c r="D14" s="18">
        <v>31</v>
      </c>
      <c r="E14" s="18">
        <v>388</v>
      </c>
      <c r="F14" s="18">
        <v>119</v>
      </c>
      <c r="G14" s="18">
        <v>128</v>
      </c>
      <c r="H14" s="18">
        <v>42</v>
      </c>
      <c r="I14" s="18">
        <v>8</v>
      </c>
      <c r="J14" s="18">
        <v>0</v>
      </c>
      <c r="K14" s="18">
        <v>0</v>
      </c>
      <c r="L14" s="50" t="s">
        <v>66</v>
      </c>
      <c r="M14" s="19"/>
    </row>
    <row r="15" spans="1:13" ht="15.75" customHeight="1">
      <c r="A15" s="56" t="s">
        <v>74</v>
      </c>
      <c r="B15" s="18">
        <v>1000</v>
      </c>
      <c r="C15" s="18">
        <v>140</v>
      </c>
      <c r="D15" s="18">
        <v>19</v>
      </c>
      <c r="E15" s="18">
        <v>379</v>
      </c>
      <c r="F15" s="18">
        <v>164</v>
      </c>
      <c r="G15" s="18">
        <v>208</v>
      </c>
      <c r="H15" s="18">
        <v>74</v>
      </c>
      <c r="I15" s="18">
        <v>15</v>
      </c>
      <c r="J15" s="18">
        <v>1</v>
      </c>
      <c r="K15" s="18">
        <v>0</v>
      </c>
      <c r="L15" s="50" t="s">
        <v>66</v>
      </c>
      <c r="M15" s="19"/>
    </row>
    <row r="16" spans="1:13" ht="15.75">
      <c r="A16" s="55" t="s">
        <v>75</v>
      </c>
      <c r="B16" s="18">
        <v>1000</v>
      </c>
      <c r="C16" s="18">
        <v>217</v>
      </c>
      <c r="D16" s="18">
        <v>25</v>
      </c>
      <c r="E16" s="18">
        <v>379</v>
      </c>
      <c r="F16" s="18">
        <v>162</v>
      </c>
      <c r="G16" s="18">
        <v>161</v>
      </c>
      <c r="H16" s="18">
        <v>48</v>
      </c>
      <c r="I16" s="18">
        <v>8</v>
      </c>
      <c r="J16" s="18">
        <v>0</v>
      </c>
      <c r="K16" s="18">
        <v>0</v>
      </c>
      <c r="L16" s="50" t="s">
        <v>66</v>
      </c>
      <c r="M16" s="19"/>
    </row>
    <row r="17" spans="1:13" ht="15.75">
      <c r="A17" s="55" t="s">
        <v>76</v>
      </c>
      <c r="B17" s="18">
        <v>1000</v>
      </c>
      <c r="C17" s="18">
        <v>120</v>
      </c>
      <c r="D17" s="18">
        <v>20</v>
      </c>
      <c r="E17" s="18">
        <v>323</v>
      </c>
      <c r="F17" s="50">
        <v>110</v>
      </c>
      <c r="G17" s="18">
        <v>349</v>
      </c>
      <c r="H17" s="18">
        <v>66</v>
      </c>
      <c r="I17" s="18">
        <v>11</v>
      </c>
      <c r="J17" s="18">
        <v>1</v>
      </c>
      <c r="K17" s="50" t="s">
        <v>66</v>
      </c>
      <c r="L17" s="50" t="s">
        <v>66</v>
      </c>
      <c r="M17" s="19"/>
    </row>
    <row r="18" spans="1:13" ht="15.75">
      <c r="A18" s="55" t="s">
        <v>77</v>
      </c>
      <c r="B18" s="18">
        <v>1000</v>
      </c>
      <c r="C18" s="18">
        <v>167</v>
      </c>
      <c r="D18" s="18">
        <v>24</v>
      </c>
      <c r="E18" s="18">
        <v>429</v>
      </c>
      <c r="F18" s="18">
        <v>149</v>
      </c>
      <c r="G18" s="18">
        <v>144</v>
      </c>
      <c r="H18" s="18">
        <v>78</v>
      </c>
      <c r="I18" s="18">
        <v>9</v>
      </c>
      <c r="J18" s="18">
        <v>0</v>
      </c>
      <c r="K18" s="18">
        <v>0</v>
      </c>
      <c r="L18" s="18">
        <v>0</v>
      </c>
      <c r="M18" s="19"/>
    </row>
    <row r="19" spans="1:13" ht="16.5" customHeight="1">
      <c r="A19" s="56" t="s">
        <v>78</v>
      </c>
      <c r="B19" s="18">
        <v>1000</v>
      </c>
      <c r="C19" s="18">
        <v>180</v>
      </c>
      <c r="D19" s="18">
        <v>28</v>
      </c>
      <c r="E19" s="18">
        <v>340</v>
      </c>
      <c r="F19" s="18">
        <v>135</v>
      </c>
      <c r="G19" s="18">
        <v>222</v>
      </c>
      <c r="H19" s="18">
        <v>86</v>
      </c>
      <c r="I19" s="18">
        <v>9</v>
      </c>
      <c r="J19" s="18">
        <v>0</v>
      </c>
      <c r="K19" s="18">
        <v>0</v>
      </c>
      <c r="L19" s="50" t="s">
        <v>66</v>
      </c>
      <c r="M19" s="19"/>
    </row>
    <row r="20" spans="1:13" ht="15.75" customHeight="1">
      <c r="A20" s="56" t="s">
        <v>79</v>
      </c>
      <c r="B20" s="18">
        <v>1000</v>
      </c>
      <c r="C20" s="18">
        <v>211</v>
      </c>
      <c r="D20" s="18">
        <v>24</v>
      </c>
      <c r="E20" s="18">
        <v>389</v>
      </c>
      <c r="F20" s="18">
        <v>123</v>
      </c>
      <c r="G20" s="18">
        <v>173</v>
      </c>
      <c r="H20" s="18">
        <v>71</v>
      </c>
      <c r="I20" s="18">
        <v>9</v>
      </c>
      <c r="J20" s="18">
        <v>0</v>
      </c>
      <c r="K20" s="18">
        <v>0</v>
      </c>
      <c r="L20" s="50" t="s">
        <v>66</v>
      </c>
      <c r="M20" s="19"/>
    </row>
    <row r="21" spans="1:13" ht="15.75">
      <c r="A21" s="55" t="s">
        <v>80</v>
      </c>
      <c r="B21" s="18">
        <v>1000</v>
      </c>
      <c r="C21" s="18">
        <v>144</v>
      </c>
      <c r="D21" s="18">
        <v>18</v>
      </c>
      <c r="E21" s="18">
        <v>461</v>
      </c>
      <c r="F21" s="18">
        <v>159</v>
      </c>
      <c r="G21" s="18">
        <v>134</v>
      </c>
      <c r="H21" s="18">
        <v>73</v>
      </c>
      <c r="I21" s="18">
        <v>11</v>
      </c>
      <c r="J21" s="18">
        <v>0</v>
      </c>
      <c r="K21" s="18">
        <v>0</v>
      </c>
      <c r="L21" s="50" t="s">
        <v>66</v>
      </c>
      <c r="M21" s="19"/>
    </row>
    <row r="22" spans="1:13" ht="15.75" customHeight="1">
      <c r="A22" s="56" t="s">
        <v>81</v>
      </c>
      <c r="B22" s="18">
        <v>1000</v>
      </c>
      <c r="C22" s="18">
        <v>189</v>
      </c>
      <c r="D22" s="18">
        <v>33</v>
      </c>
      <c r="E22" s="18">
        <v>368</v>
      </c>
      <c r="F22" s="18">
        <v>157</v>
      </c>
      <c r="G22" s="18">
        <v>214</v>
      </c>
      <c r="H22" s="18">
        <v>32</v>
      </c>
      <c r="I22" s="18">
        <v>3</v>
      </c>
      <c r="J22" s="18">
        <v>0</v>
      </c>
      <c r="K22" s="18">
        <v>0</v>
      </c>
      <c r="L22" s="18">
        <v>4</v>
      </c>
      <c r="M22" s="19"/>
    </row>
    <row r="23" spans="1:13" ht="15.75">
      <c r="A23" s="55" t="s">
        <v>82</v>
      </c>
      <c r="B23" s="18">
        <v>1000</v>
      </c>
      <c r="C23" s="18">
        <v>192</v>
      </c>
      <c r="D23" s="18">
        <v>26</v>
      </c>
      <c r="E23" s="18">
        <v>398</v>
      </c>
      <c r="F23" s="18">
        <v>159</v>
      </c>
      <c r="G23" s="18">
        <v>158</v>
      </c>
      <c r="H23" s="18">
        <v>60</v>
      </c>
      <c r="I23" s="18">
        <v>7</v>
      </c>
      <c r="J23" s="18">
        <v>0</v>
      </c>
      <c r="K23" s="18">
        <v>0</v>
      </c>
      <c r="M23" s="19"/>
    </row>
    <row r="24" spans="1:13" ht="15.75" customHeight="1">
      <c r="A24" s="56" t="s">
        <v>83</v>
      </c>
      <c r="B24" s="18">
        <v>1000</v>
      </c>
      <c r="C24" s="18">
        <v>165</v>
      </c>
      <c r="D24" s="18">
        <v>18</v>
      </c>
      <c r="E24" s="18">
        <v>398</v>
      </c>
      <c r="F24" s="18">
        <v>171</v>
      </c>
      <c r="G24" s="18">
        <v>190</v>
      </c>
      <c r="H24" s="18">
        <v>53</v>
      </c>
      <c r="I24" s="18">
        <v>5</v>
      </c>
      <c r="J24" s="18">
        <v>0</v>
      </c>
      <c r="K24" s="18">
        <v>0</v>
      </c>
      <c r="L24" s="18">
        <v>0</v>
      </c>
      <c r="M24" s="19"/>
    </row>
    <row r="25" spans="1:13" ht="15.75">
      <c r="A25" s="55" t="s">
        <v>84</v>
      </c>
      <c r="B25" s="18">
        <v>1000</v>
      </c>
      <c r="C25" s="18">
        <v>261</v>
      </c>
      <c r="D25" s="18">
        <v>18</v>
      </c>
      <c r="E25" s="18">
        <v>345</v>
      </c>
      <c r="F25" s="18">
        <v>142</v>
      </c>
      <c r="G25" s="18">
        <v>175</v>
      </c>
      <c r="H25" s="18">
        <v>54</v>
      </c>
      <c r="I25" s="18">
        <v>5</v>
      </c>
      <c r="J25" s="18">
        <v>0</v>
      </c>
      <c r="K25" s="50" t="s">
        <v>66</v>
      </c>
      <c r="L25" s="50" t="s">
        <v>66</v>
      </c>
      <c r="M25" s="19"/>
    </row>
    <row r="26" spans="1:13" ht="15.75">
      <c r="A26" s="55" t="s">
        <v>85</v>
      </c>
      <c r="B26" s="18">
        <v>1000</v>
      </c>
      <c r="C26" s="18">
        <v>233</v>
      </c>
      <c r="D26" s="18">
        <v>19</v>
      </c>
      <c r="E26" s="18">
        <v>339</v>
      </c>
      <c r="F26" s="18">
        <v>158</v>
      </c>
      <c r="G26" s="18">
        <v>166</v>
      </c>
      <c r="H26" s="18">
        <v>79</v>
      </c>
      <c r="I26" s="18">
        <v>6</v>
      </c>
      <c r="J26" s="50" t="s">
        <v>66</v>
      </c>
      <c r="K26" s="50" t="s">
        <v>66</v>
      </c>
      <c r="L26" s="50" t="s">
        <v>66</v>
      </c>
      <c r="M26" s="19"/>
    </row>
    <row r="27" spans="1:13" ht="15.75">
      <c r="A27" s="55" t="s">
        <v>86</v>
      </c>
      <c r="B27" s="18">
        <v>1000</v>
      </c>
      <c r="C27" s="18">
        <v>97</v>
      </c>
      <c r="D27" s="18">
        <v>14</v>
      </c>
      <c r="E27" s="18">
        <v>303</v>
      </c>
      <c r="F27" s="18">
        <v>236</v>
      </c>
      <c r="G27" s="18">
        <v>163</v>
      </c>
      <c r="H27" s="18">
        <v>149</v>
      </c>
      <c r="I27" s="18">
        <v>37</v>
      </c>
      <c r="J27" s="18">
        <v>1</v>
      </c>
      <c r="K27" s="18">
        <v>1</v>
      </c>
      <c r="L27" s="50" t="s">
        <v>66</v>
      </c>
      <c r="M27" s="19"/>
    </row>
    <row r="28" spans="1:13" ht="15.75">
      <c r="A28" s="55" t="s">
        <v>87</v>
      </c>
      <c r="B28" s="18">
        <v>1000</v>
      </c>
      <c r="C28" s="18">
        <v>100</v>
      </c>
      <c r="D28" s="18">
        <v>15</v>
      </c>
      <c r="E28" s="18">
        <v>396</v>
      </c>
      <c r="F28" s="18">
        <v>167</v>
      </c>
      <c r="G28" s="18">
        <v>150</v>
      </c>
      <c r="H28" s="18">
        <v>142</v>
      </c>
      <c r="I28" s="18">
        <v>29</v>
      </c>
      <c r="J28" s="18">
        <v>1</v>
      </c>
      <c r="K28" s="18">
        <v>1</v>
      </c>
      <c r="L28" s="50" t="s">
        <v>66</v>
      </c>
      <c r="M28" s="19"/>
    </row>
    <row r="29" spans="1:13" ht="15.75">
      <c r="A29" s="55" t="s">
        <v>88</v>
      </c>
      <c r="B29" s="18">
        <v>1000</v>
      </c>
      <c r="C29" s="18">
        <v>111</v>
      </c>
      <c r="D29" s="18">
        <v>12</v>
      </c>
      <c r="E29" s="18">
        <v>291</v>
      </c>
      <c r="F29" s="18">
        <v>236</v>
      </c>
      <c r="G29" s="18">
        <v>199</v>
      </c>
      <c r="H29" s="18">
        <v>126</v>
      </c>
      <c r="I29" s="18">
        <v>24</v>
      </c>
      <c r="J29" s="18">
        <v>1</v>
      </c>
      <c r="K29" s="18">
        <v>1</v>
      </c>
      <c r="L29" s="50" t="s">
        <v>66</v>
      </c>
      <c r="M29" s="19"/>
    </row>
    <row r="30" spans="1:13" ht="15.75">
      <c r="A30" s="55" t="s">
        <v>89</v>
      </c>
      <c r="B30" s="18">
        <v>1000</v>
      </c>
      <c r="C30" s="18">
        <v>137</v>
      </c>
      <c r="D30" s="18">
        <v>19</v>
      </c>
      <c r="E30" s="18">
        <v>319</v>
      </c>
      <c r="F30" s="18">
        <v>224</v>
      </c>
      <c r="G30" s="18">
        <v>174</v>
      </c>
      <c r="H30" s="18">
        <v>107</v>
      </c>
      <c r="I30" s="18">
        <v>18</v>
      </c>
      <c r="J30" s="18">
        <v>2</v>
      </c>
      <c r="K30" s="18">
        <v>1</v>
      </c>
      <c r="L30" s="50" t="s">
        <v>66</v>
      </c>
      <c r="M30" s="19"/>
    </row>
    <row r="31" spans="1:13" ht="15.75">
      <c r="A31" s="55" t="s">
        <v>90</v>
      </c>
      <c r="B31" s="18">
        <v>1000</v>
      </c>
      <c r="C31" s="18">
        <v>105</v>
      </c>
      <c r="D31" s="18">
        <v>16</v>
      </c>
      <c r="E31" s="18">
        <v>324</v>
      </c>
      <c r="F31" s="18">
        <v>230</v>
      </c>
      <c r="G31" s="18">
        <v>196</v>
      </c>
      <c r="H31" s="18">
        <v>107</v>
      </c>
      <c r="I31" s="18">
        <v>21</v>
      </c>
      <c r="J31" s="18">
        <v>1</v>
      </c>
      <c r="K31" s="18">
        <v>0</v>
      </c>
      <c r="L31" s="50" t="s">
        <v>66</v>
      </c>
      <c r="M31" s="19"/>
    </row>
    <row r="32" spans="1:13" ht="15.75">
      <c r="A32" s="55" t="s">
        <v>91</v>
      </c>
      <c r="B32" s="18">
        <v>1000</v>
      </c>
      <c r="C32" s="18">
        <v>78</v>
      </c>
      <c r="D32" s="18">
        <v>15</v>
      </c>
      <c r="E32" s="18">
        <v>279</v>
      </c>
      <c r="F32" s="18">
        <v>271</v>
      </c>
      <c r="G32" s="18">
        <v>195</v>
      </c>
      <c r="H32" s="18">
        <v>130</v>
      </c>
      <c r="I32" s="18">
        <v>30</v>
      </c>
      <c r="J32" s="18">
        <v>2</v>
      </c>
      <c r="K32" s="18">
        <v>2</v>
      </c>
      <c r="L32" s="50" t="s">
        <v>66</v>
      </c>
      <c r="M32" s="19"/>
    </row>
    <row r="33" spans="1:13" ht="15.75">
      <c r="A33" s="55" t="s">
        <v>92</v>
      </c>
      <c r="B33" s="18">
        <v>1000</v>
      </c>
      <c r="C33" s="18">
        <v>102</v>
      </c>
      <c r="D33" s="18">
        <v>16</v>
      </c>
      <c r="E33" s="18">
        <v>294</v>
      </c>
      <c r="F33" s="18">
        <v>196</v>
      </c>
      <c r="G33" s="18">
        <v>246</v>
      </c>
      <c r="H33" s="18">
        <v>130</v>
      </c>
      <c r="I33" s="18">
        <v>15</v>
      </c>
      <c r="J33" s="18">
        <v>1</v>
      </c>
      <c r="K33" s="18">
        <v>0</v>
      </c>
      <c r="L33" s="50" t="s">
        <v>66</v>
      </c>
      <c r="M33" s="19"/>
    </row>
    <row r="34" spans="1:13" ht="15.75">
      <c r="A34" s="55" t="s">
        <v>93</v>
      </c>
      <c r="B34" s="18">
        <v>1000</v>
      </c>
      <c r="C34" s="18">
        <v>125</v>
      </c>
      <c r="D34" s="18">
        <v>16</v>
      </c>
      <c r="E34" s="18">
        <v>264</v>
      </c>
      <c r="F34" s="18">
        <v>176</v>
      </c>
      <c r="G34" s="18">
        <v>255</v>
      </c>
      <c r="H34" s="18">
        <v>146</v>
      </c>
      <c r="I34" s="18">
        <v>18</v>
      </c>
      <c r="J34" s="18">
        <v>0</v>
      </c>
      <c r="K34" s="18">
        <v>0</v>
      </c>
      <c r="L34" s="50" t="s">
        <v>66</v>
      </c>
      <c r="M34" s="19"/>
    </row>
    <row r="35" spans="1:13" ht="15.75">
      <c r="A35" s="55" t="s">
        <v>94</v>
      </c>
      <c r="B35" s="18">
        <v>1000</v>
      </c>
      <c r="C35" s="18">
        <v>127</v>
      </c>
      <c r="D35" s="18">
        <v>16</v>
      </c>
      <c r="E35" s="18">
        <v>378</v>
      </c>
      <c r="F35" s="18">
        <v>247</v>
      </c>
      <c r="G35" s="18">
        <v>129</v>
      </c>
      <c r="H35" s="18">
        <v>79</v>
      </c>
      <c r="I35" s="18">
        <v>23</v>
      </c>
      <c r="J35" s="18">
        <v>1</v>
      </c>
      <c r="K35" s="18">
        <v>1</v>
      </c>
      <c r="L35" s="50" t="s">
        <v>66</v>
      </c>
      <c r="M35" s="19"/>
    </row>
    <row r="36" spans="1:13" ht="15.75">
      <c r="A36" s="55" t="s">
        <v>95</v>
      </c>
      <c r="B36" s="18">
        <v>1000</v>
      </c>
      <c r="C36" s="18">
        <v>89</v>
      </c>
      <c r="D36" s="18">
        <v>12</v>
      </c>
      <c r="E36" s="18">
        <v>302</v>
      </c>
      <c r="F36" s="18">
        <v>229</v>
      </c>
      <c r="G36" s="18">
        <v>206</v>
      </c>
      <c r="H36" s="18">
        <v>130</v>
      </c>
      <c r="I36" s="18">
        <v>31</v>
      </c>
      <c r="J36" s="18">
        <v>1</v>
      </c>
      <c r="K36" s="18">
        <v>0</v>
      </c>
      <c r="L36" s="50" t="s">
        <v>66</v>
      </c>
      <c r="M36" s="19"/>
    </row>
    <row r="37" spans="1:13" ht="15.75">
      <c r="A37" s="55" t="s">
        <v>96</v>
      </c>
      <c r="B37" s="18">
        <v>1000</v>
      </c>
      <c r="C37" s="18">
        <v>142</v>
      </c>
      <c r="D37" s="18">
        <v>24</v>
      </c>
      <c r="E37" s="18">
        <v>299</v>
      </c>
      <c r="F37" s="18">
        <v>186</v>
      </c>
      <c r="G37" s="18">
        <v>196</v>
      </c>
      <c r="H37" s="18">
        <v>124</v>
      </c>
      <c r="I37" s="18">
        <v>28</v>
      </c>
      <c r="J37" s="18">
        <v>1</v>
      </c>
      <c r="K37" s="18">
        <v>1</v>
      </c>
      <c r="L37" s="50" t="s">
        <v>66</v>
      </c>
      <c r="M37" s="19"/>
    </row>
    <row r="38" spans="1:13" ht="15.75">
      <c r="A38" s="55" t="s">
        <v>97</v>
      </c>
      <c r="B38" s="18">
        <v>1000</v>
      </c>
      <c r="C38" s="18">
        <v>121</v>
      </c>
      <c r="D38" s="18">
        <v>18</v>
      </c>
      <c r="E38" s="18">
        <v>316</v>
      </c>
      <c r="F38" s="18">
        <v>197</v>
      </c>
      <c r="G38" s="18">
        <v>193</v>
      </c>
      <c r="H38" s="18">
        <v>135</v>
      </c>
      <c r="I38" s="18">
        <v>20</v>
      </c>
      <c r="J38" s="18">
        <v>0</v>
      </c>
      <c r="K38" s="18">
        <v>0</v>
      </c>
      <c r="L38" s="50" t="s">
        <v>66</v>
      </c>
      <c r="M38" s="19"/>
    </row>
    <row r="39" spans="1:13" ht="15.75">
      <c r="A39" s="55" t="s">
        <v>98</v>
      </c>
      <c r="B39" s="18">
        <v>1000</v>
      </c>
      <c r="C39" s="18">
        <v>119</v>
      </c>
      <c r="D39" s="18">
        <v>18</v>
      </c>
      <c r="E39" s="18">
        <v>347</v>
      </c>
      <c r="F39" s="18">
        <v>155</v>
      </c>
      <c r="G39" s="18">
        <v>229</v>
      </c>
      <c r="H39" s="18">
        <v>115</v>
      </c>
      <c r="I39" s="18">
        <v>16</v>
      </c>
      <c r="J39" s="18">
        <v>1</v>
      </c>
      <c r="K39" s="18">
        <v>0</v>
      </c>
      <c r="L39" s="50" t="s">
        <v>66</v>
      </c>
      <c r="M39" s="19"/>
    </row>
    <row r="40" spans="1:13" ht="15.75">
      <c r="A40" s="55" t="s">
        <v>99</v>
      </c>
      <c r="B40" s="18">
        <v>1000</v>
      </c>
      <c r="C40" s="18">
        <v>116</v>
      </c>
      <c r="D40" s="18">
        <v>12</v>
      </c>
      <c r="E40" s="18">
        <v>304</v>
      </c>
      <c r="F40" s="18">
        <v>221</v>
      </c>
      <c r="G40" s="18">
        <v>205</v>
      </c>
      <c r="H40" s="18">
        <v>125</v>
      </c>
      <c r="I40" s="18">
        <v>15</v>
      </c>
      <c r="J40" s="18">
        <v>2</v>
      </c>
      <c r="K40" s="18">
        <v>1</v>
      </c>
      <c r="L40" s="50" t="s">
        <v>66</v>
      </c>
      <c r="M40" s="19"/>
    </row>
    <row r="41" spans="1:13" ht="15.75">
      <c r="A41" s="55" t="s">
        <v>100</v>
      </c>
      <c r="B41" s="18">
        <v>1000</v>
      </c>
      <c r="C41" s="18">
        <v>107</v>
      </c>
      <c r="D41" s="18">
        <v>20</v>
      </c>
      <c r="E41" s="18">
        <v>311</v>
      </c>
      <c r="F41" s="18">
        <v>222</v>
      </c>
      <c r="G41" s="18">
        <v>204</v>
      </c>
      <c r="H41" s="18">
        <v>114</v>
      </c>
      <c r="I41" s="18">
        <v>22</v>
      </c>
      <c r="J41" s="18">
        <v>0</v>
      </c>
      <c r="K41" s="18">
        <v>0</v>
      </c>
      <c r="L41" s="50" t="s">
        <v>66</v>
      </c>
      <c r="M41" s="19"/>
    </row>
    <row r="42" spans="1:13" ht="15.75">
      <c r="A42" s="55" t="s">
        <v>101</v>
      </c>
      <c r="B42" s="18">
        <v>1000</v>
      </c>
      <c r="C42" s="18">
        <v>100</v>
      </c>
      <c r="D42" s="18">
        <v>15</v>
      </c>
      <c r="E42" s="18">
        <v>325</v>
      </c>
      <c r="F42" s="18">
        <v>215</v>
      </c>
      <c r="G42" s="18">
        <v>177</v>
      </c>
      <c r="H42" s="18">
        <v>135</v>
      </c>
      <c r="I42" s="18">
        <v>32</v>
      </c>
      <c r="J42" s="18">
        <v>1</v>
      </c>
      <c r="K42" s="18">
        <v>0</v>
      </c>
      <c r="L42" s="50" t="s">
        <v>66</v>
      </c>
      <c r="M42" s="19"/>
    </row>
    <row r="43" spans="1:13" ht="15.75">
      <c r="A43" s="55" t="s">
        <v>102</v>
      </c>
      <c r="B43" s="18">
        <v>1000</v>
      </c>
      <c r="C43" s="18">
        <v>111</v>
      </c>
      <c r="D43" s="18">
        <v>10</v>
      </c>
      <c r="E43" s="18">
        <v>280</v>
      </c>
      <c r="F43" s="18">
        <v>215</v>
      </c>
      <c r="G43" s="18">
        <v>219</v>
      </c>
      <c r="H43" s="18">
        <v>138</v>
      </c>
      <c r="I43" s="18">
        <v>26</v>
      </c>
      <c r="J43" s="18">
        <v>1</v>
      </c>
      <c r="K43" s="18">
        <v>1</v>
      </c>
      <c r="L43" s="50" t="s">
        <v>66</v>
      </c>
      <c r="M43" s="19"/>
    </row>
    <row r="44" spans="1:13" ht="15.75">
      <c r="A44" s="55" t="s">
        <v>103</v>
      </c>
      <c r="B44" s="18">
        <v>1000</v>
      </c>
      <c r="C44" s="18">
        <v>77</v>
      </c>
      <c r="D44" s="18">
        <v>12</v>
      </c>
      <c r="E44" s="18">
        <v>318</v>
      </c>
      <c r="F44" s="18">
        <v>233</v>
      </c>
      <c r="G44" s="18">
        <v>164</v>
      </c>
      <c r="H44" s="18">
        <v>157</v>
      </c>
      <c r="I44" s="18">
        <v>37</v>
      </c>
      <c r="J44" s="18">
        <v>2</v>
      </c>
      <c r="K44" s="18">
        <v>1</v>
      </c>
      <c r="L44" s="50" t="s">
        <v>66</v>
      </c>
      <c r="M44" s="19"/>
    </row>
    <row r="45" spans="12:13" ht="15.75">
      <c r="L45" s="50" t="s">
        <v>175</v>
      </c>
      <c r="M45" s="19"/>
    </row>
    <row r="46" spans="1:13" ht="15.75" customHeight="1">
      <c r="A46" s="147"/>
      <c r="B46" s="130" t="s">
        <v>333</v>
      </c>
      <c r="C46" s="151" t="s">
        <v>207</v>
      </c>
      <c r="D46" s="152"/>
      <c r="E46" s="152"/>
      <c r="F46" s="152"/>
      <c r="G46" s="42" t="s">
        <v>208</v>
      </c>
      <c r="H46" s="42"/>
      <c r="I46" s="59"/>
      <c r="J46" s="130" t="s">
        <v>145</v>
      </c>
      <c r="K46" s="130" t="s">
        <v>158</v>
      </c>
      <c r="L46" s="115" t="s">
        <v>146</v>
      </c>
      <c r="M46" s="19"/>
    </row>
    <row r="47" spans="1:13" ht="15.75">
      <c r="A47" s="148"/>
      <c r="B47" s="150"/>
      <c r="C47" s="124" t="s">
        <v>137</v>
      </c>
      <c r="D47" s="124"/>
      <c r="E47" s="124"/>
      <c r="F47" s="154"/>
      <c r="G47" s="155" t="s">
        <v>142</v>
      </c>
      <c r="H47" s="156"/>
      <c r="I47" s="156"/>
      <c r="J47" s="150"/>
      <c r="K47" s="150"/>
      <c r="L47" s="153"/>
      <c r="M47" s="19"/>
    </row>
    <row r="48" spans="1:13" ht="66.75" customHeight="1">
      <c r="A48" s="149"/>
      <c r="B48" s="131"/>
      <c r="C48" s="34" t="s">
        <v>317</v>
      </c>
      <c r="D48" s="44" t="s">
        <v>139</v>
      </c>
      <c r="E48" s="34" t="s">
        <v>140</v>
      </c>
      <c r="F48" s="44" t="s">
        <v>141</v>
      </c>
      <c r="G48" s="44" t="s">
        <v>143</v>
      </c>
      <c r="H48" s="44" t="s">
        <v>144</v>
      </c>
      <c r="I48" s="34" t="s">
        <v>141</v>
      </c>
      <c r="J48" s="131"/>
      <c r="K48" s="131"/>
      <c r="L48" s="117"/>
      <c r="M48" s="19"/>
    </row>
    <row r="49" spans="1:13" ht="15.75" customHeight="1">
      <c r="A49" s="55" t="s">
        <v>104</v>
      </c>
      <c r="B49" s="18">
        <v>1000</v>
      </c>
      <c r="C49" s="18">
        <v>121</v>
      </c>
      <c r="D49" s="18">
        <v>13</v>
      </c>
      <c r="E49" s="18">
        <v>368</v>
      </c>
      <c r="F49" s="18">
        <v>189</v>
      </c>
      <c r="G49" s="18">
        <v>199</v>
      </c>
      <c r="H49" s="18">
        <v>89</v>
      </c>
      <c r="I49" s="18">
        <v>21</v>
      </c>
      <c r="J49" s="18">
        <v>0</v>
      </c>
      <c r="K49" s="18">
        <v>0</v>
      </c>
      <c r="L49" s="50" t="s">
        <v>66</v>
      </c>
      <c r="M49" s="19"/>
    </row>
    <row r="50" spans="1:13" ht="15.75" customHeight="1">
      <c r="A50" s="55" t="s">
        <v>105</v>
      </c>
      <c r="B50" s="18">
        <v>1000</v>
      </c>
      <c r="C50" s="18">
        <v>124</v>
      </c>
      <c r="D50" s="18">
        <v>20</v>
      </c>
      <c r="E50" s="18">
        <v>335</v>
      </c>
      <c r="F50" s="18">
        <v>188</v>
      </c>
      <c r="G50" s="18">
        <v>215</v>
      </c>
      <c r="H50" s="18">
        <v>103</v>
      </c>
      <c r="I50" s="18">
        <v>14</v>
      </c>
      <c r="J50" s="18">
        <v>1</v>
      </c>
      <c r="K50" s="18">
        <v>0</v>
      </c>
      <c r="L50" s="50" t="s">
        <v>66</v>
      </c>
      <c r="M50" s="19"/>
    </row>
    <row r="51" spans="1:13" ht="15.75">
      <c r="A51" s="55" t="s">
        <v>106</v>
      </c>
      <c r="B51" s="18">
        <v>1000</v>
      </c>
      <c r="C51" s="18">
        <v>113</v>
      </c>
      <c r="D51" s="18">
        <v>14</v>
      </c>
      <c r="E51" s="18">
        <v>341</v>
      </c>
      <c r="F51" s="18">
        <v>221</v>
      </c>
      <c r="G51" s="18">
        <v>189</v>
      </c>
      <c r="H51" s="18">
        <v>98</v>
      </c>
      <c r="I51" s="18">
        <v>24</v>
      </c>
      <c r="J51" s="18">
        <v>0</v>
      </c>
      <c r="K51" s="18">
        <v>0</v>
      </c>
      <c r="L51" s="50" t="s">
        <v>66</v>
      </c>
      <c r="M51" s="19"/>
    </row>
    <row r="52" spans="1:13" ht="15.75">
      <c r="A52" s="55" t="s">
        <v>107</v>
      </c>
      <c r="B52" s="18">
        <v>1000</v>
      </c>
      <c r="C52" s="18">
        <v>125</v>
      </c>
      <c r="D52" s="18">
        <v>16</v>
      </c>
      <c r="E52" s="18">
        <v>352</v>
      </c>
      <c r="F52" s="18">
        <v>190</v>
      </c>
      <c r="G52" s="18">
        <v>204</v>
      </c>
      <c r="H52" s="18">
        <v>92</v>
      </c>
      <c r="I52" s="18">
        <v>21</v>
      </c>
      <c r="J52" s="18">
        <v>0</v>
      </c>
      <c r="K52" s="18">
        <v>0</v>
      </c>
      <c r="L52" s="50" t="s">
        <v>66</v>
      </c>
      <c r="M52" s="19"/>
    </row>
    <row r="53" spans="1:13" ht="15.75">
      <c r="A53" s="55" t="s">
        <v>108</v>
      </c>
      <c r="B53" s="18">
        <v>1000</v>
      </c>
      <c r="C53" s="18">
        <v>119</v>
      </c>
      <c r="D53" s="18">
        <v>17</v>
      </c>
      <c r="E53" s="18">
        <v>339</v>
      </c>
      <c r="F53" s="18">
        <v>169</v>
      </c>
      <c r="G53" s="18">
        <v>233</v>
      </c>
      <c r="H53" s="18">
        <v>106</v>
      </c>
      <c r="I53" s="18">
        <v>17</v>
      </c>
      <c r="J53" s="18">
        <v>0</v>
      </c>
      <c r="K53" s="18">
        <v>0</v>
      </c>
      <c r="L53" s="50" t="s">
        <v>66</v>
      </c>
      <c r="M53" s="19"/>
    </row>
    <row r="54" spans="1:13" ht="15.75">
      <c r="A54" s="55" t="s">
        <v>109</v>
      </c>
      <c r="B54" s="18">
        <v>1000</v>
      </c>
      <c r="C54" s="18">
        <v>112</v>
      </c>
      <c r="D54" s="18">
        <v>14</v>
      </c>
      <c r="E54" s="18">
        <v>279</v>
      </c>
      <c r="F54" s="18">
        <v>234</v>
      </c>
      <c r="G54" s="18">
        <v>210</v>
      </c>
      <c r="H54" s="18">
        <v>127</v>
      </c>
      <c r="I54" s="18">
        <v>24</v>
      </c>
      <c r="J54" s="18">
        <v>0</v>
      </c>
      <c r="K54" s="18">
        <v>0</v>
      </c>
      <c r="L54" s="50" t="s">
        <v>66</v>
      </c>
      <c r="M54" s="19"/>
    </row>
    <row r="55" spans="1:13" ht="15.75">
      <c r="A55" s="55" t="s">
        <v>110</v>
      </c>
      <c r="B55" s="18">
        <v>1000</v>
      </c>
      <c r="C55" s="18">
        <v>102</v>
      </c>
      <c r="D55" s="18">
        <v>12</v>
      </c>
      <c r="E55" s="18">
        <v>354</v>
      </c>
      <c r="F55" s="18">
        <v>176</v>
      </c>
      <c r="G55" s="18">
        <v>193</v>
      </c>
      <c r="H55" s="18">
        <v>140</v>
      </c>
      <c r="I55" s="18">
        <v>22</v>
      </c>
      <c r="J55" s="18">
        <v>1</v>
      </c>
      <c r="K55" s="18">
        <v>1</v>
      </c>
      <c r="L55" s="50" t="s">
        <v>66</v>
      </c>
      <c r="M55" s="19"/>
    </row>
    <row r="56" spans="1:13" ht="15.75">
      <c r="A56" s="55" t="s">
        <v>111</v>
      </c>
      <c r="B56" s="18">
        <v>1000</v>
      </c>
      <c r="C56" s="18">
        <v>113</v>
      </c>
      <c r="D56" s="18">
        <v>15</v>
      </c>
      <c r="E56" s="18">
        <v>291</v>
      </c>
      <c r="F56" s="18">
        <v>177</v>
      </c>
      <c r="G56" s="18">
        <v>244</v>
      </c>
      <c r="H56" s="18">
        <v>133</v>
      </c>
      <c r="I56" s="18">
        <v>26</v>
      </c>
      <c r="J56" s="18">
        <v>1</v>
      </c>
      <c r="K56" s="18">
        <v>0</v>
      </c>
      <c r="L56" s="50" t="s">
        <v>66</v>
      </c>
      <c r="M56" s="19"/>
    </row>
    <row r="57" spans="1:13" ht="15.75">
      <c r="A57" s="55" t="s">
        <v>112</v>
      </c>
      <c r="B57" s="18">
        <v>1000</v>
      </c>
      <c r="C57" s="18">
        <v>64</v>
      </c>
      <c r="D57" s="18">
        <v>10</v>
      </c>
      <c r="E57" s="18">
        <v>257</v>
      </c>
      <c r="F57" s="18">
        <v>251</v>
      </c>
      <c r="G57" s="18">
        <v>195</v>
      </c>
      <c r="H57" s="18">
        <v>176</v>
      </c>
      <c r="I57" s="18">
        <v>45</v>
      </c>
      <c r="J57" s="18">
        <v>2</v>
      </c>
      <c r="K57" s="18">
        <v>1</v>
      </c>
      <c r="L57" s="50" t="s">
        <v>66</v>
      </c>
      <c r="M57" s="19"/>
    </row>
    <row r="58" spans="1:13" ht="15.75">
      <c r="A58" s="55" t="s">
        <v>113</v>
      </c>
      <c r="B58" s="18">
        <v>1000</v>
      </c>
      <c r="C58" s="18">
        <v>87</v>
      </c>
      <c r="D58" s="18">
        <v>21</v>
      </c>
      <c r="E58" s="18">
        <v>324</v>
      </c>
      <c r="F58" s="18">
        <v>182</v>
      </c>
      <c r="G58" s="18">
        <v>235</v>
      </c>
      <c r="H58" s="18">
        <v>130</v>
      </c>
      <c r="I58" s="18">
        <v>19</v>
      </c>
      <c r="J58" s="18">
        <v>2</v>
      </c>
      <c r="K58" s="18">
        <v>1</v>
      </c>
      <c r="L58" s="50" t="s">
        <v>66</v>
      </c>
      <c r="M58" s="19"/>
    </row>
    <row r="59" spans="1:13" ht="15.75">
      <c r="A59" s="55" t="s">
        <v>114</v>
      </c>
      <c r="B59" s="18">
        <v>1000</v>
      </c>
      <c r="C59" s="18">
        <v>105</v>
      </c>
      <c r="D59" s="18">
        <v>14</v>
      </c>
      <c r="E59" s="18">
        <v>287</v>
      </c>
      <c r="F59" s="18">
        <v>210</v>
      </c>
      <c r="G59" s="18">
        <v>220</v>
      </c>
      <c r="H59" s="18">
        <v>140</v>
      </c>
      <c r="I59" s="18">
        <v>23</v>
      </c>
      <c r="J59" s="18">
        <v>1</v>
      </c>
      <c r="K59" s="18">
        <v>1</v>
      </c>
      <c r="L59" s="50" t="s">
        <v>66</v>
      </c>
      <c r="M59" s="19"/>
    </row>
    <row r="60" spans="1:13" ht="15.75">
      <c r="A60" s="55" t="s">
        <v>115</v>
      </c>
      <c r="B60" s="18">
        <v>1000</v>
      </c>
      <c r="C60" s="18">
        <v>128</v>
      </c>
      <c r="D60" s="18">
        <v>15</v>
      </c>
      <c r="E60" s="18">
        <v>336</v>
      </c>
      <c r="F60" s="18">
        <v>200</v>
      </c>
      <c r="G60" s="18">
        <v>204</v>
      </c>
      <c r="H60" s="18">
        <v>97</v>
      </c>
      <c r="I60" s="18">
        <v>20</v>
      </c>
      <c r="J60" s="18">
        <v>0</v>
      </c>
      <c r="K60" s="18">
        <v>1</v>
      </c>
      <c r="L60" s="50" t="s">
        <v>66</v>
      </c>
      <c r="M60" s="19"/>
    </row>
    <row r="61" spans="1:13" ht="15.75">
      <c r="A61" s="55" t="s">
        <v>116</v>
      </c>
      <c r="B61" s="18">
        <v>1000</v>
      </c>
      <c r="C61" s="18">
        <v>110</v>
      </c>
      <c r="D61" s="18">
        <v>15</v>
      </c>
      <c r="E61" s="18">
        <v>278</v>
      </c>
      <c r="F61" s="18">
        <v>156</v>
      </c>
      <c r="G61" s="18">
        <v>255</v>
      </c>
      <c r="H61" s="18">
        <v>157</v>
      </c>
      <c r="I61" s="18">
        <v>28</v>
      </c>
      <c r="J61" s="18">
        <v>1</v>
      </c>
      <c r="K61" s="18">
        <v>1</v>
      </c>
      <c r="L61" s="50" t="s">
        <v>66</v>
      </c>
      <c r="M61" s="19"/>
    </row>
    <row r="62" spans="1:13" ht="15.75">
      <c r="A62" s="55" t="s">
        <v>117</v>
      </c>
      <c r="B62" s="18">
        <v>1000</v>
      </c>
      <c r="C62" s="18">
        <v>99</v>
      </c>
      <c r="D62" s="18">
        <v>13</v>
      </c>
      <c r="E62" s="18">
        <v>302</v>
      </c>
      <c r="F62" s="18">
        <v>204</v>
      </c>
      <c r="G62" s="18">
        <v>229</v>
      </c>
      <c r="H62" s="18">
        <v>119</v>
      </c>
      <c r="I62" s="18">
        <v>33</v>
      </c>
      <c r="J62" s="18">
        <v>1</v>
      </c>
      <c r="K62" s="18">
        <v>0</v>
      </c>
      <c r="L62" s="50" t="s">
        <v>66</v>
      </c>
      <c r="M62" s="19"/>
    </row>
    <row r="63" spans="1:13" ht="15.75">
      <c r="A63" s="55" t="s">
        <v>118</v>
      </c>
      <c r="B63" s="18">
        <v>1000</v>
      </c>
      <c r="C63" s="18">
        <v>110</v>
      </c>
      <c r="D63" s="18">
        <v>21</v>
      </c>
      <c r="E63" s="18">
        <v>302</v>
      </c>
      <c r="F63" s="18">
        <v>206</v>
      </c>
      <c r="G63" s="18">
        <v>213</v>
      </c>
      <c r="H63" s="18">
        <v>123</v>
      </c>
      <c r="I63" s="18">
        <v>25</v>
      </c>
      <c r="J63" s="18">
        <v>0</v>
      </c>
      <c r="K63" s="18">
        <v>0</v>
      </c>
      <c r="L63" s="50" t="s">
        <v>66</v>
      </c>
      <c r="M63" s="19"/>
    </row>
    <row r="64" spans="1:13" ht="15.75">
      <c r="A64" s="55" t="s">
        <v>119</v>
      </c>
      <c r="B64" s="18">
        <v>1000</v>
      </c>
      <c r="C64" s="18">
        <v>133</v>
      </c>
      <c r="D64" s="18">
        <v>20</v>
      </c>
      <c r="E64" s="18">
        <v>327</v>
      </c>
      <c r="F64" s="18">
        <v>107</v>
      </c>
      <c r="G64" s="18">
        <v>312</v>
      </c>
      <c r="H64" s="18">
        <v>84</v>
      </c>
      <c r="I64" s="18">
        <v>17</v>
      </c>
      <c r="J64" s="18">
        <v>0</v>
      </c>
      <c r="K64" s="50" t="s">
        <v>66</v>
      </c>
      <c r="L64" s="18">
        <v>0</v>
      </c>
      <c r="M64" s="19"/>
    </row>
    <row r="65" spans="1:13" ht="15.75">
      <c r="A65" s="55" t="s">
        <v>120</v>
      </c>
      <c r="B65" s="18">
        <v>1000</v>
      </c>
      <c r="C65" s="18">
        <v>133</v>
      </c>
      <c r="D65" s="18">
        <v>16</v>
      </c>
      <c r="E65" s="18">
        <v>281</v>
      </c>
      <c r="F65" s="18">
        <v>207</v>
      </c>
      <c r="G65" s="18">
        <v>209</v>
      </c>
      <c r="H65" s="18">
        <v>129</v>
      </c>
      <c r="I65" s="18">
        <v>24</v>
      </c>
      <c r="J65" s="18">
        <v>1</v>
      </c>
      <c r="K65" s="18">
        <v>1</v>
      </c>
      <c r="L65" s="50" t="s">
        <v>66</v>
      </c>
      <c r="M65" s="19"/>
    </row>
    <row r="66" spans="1:13" ht="15.75">
      <c r="A66" s="55" t="s">
        <v>121</v>
      </c>
      <c r="B66" s="18">
        <v>1000</v>
      </c>
      <c r="C66" s="18">
        <v>94</v>
      </c>
      <c r="D66" s="18">
        <v>11</v>
      </c>
      <c r="E66" s="18">
        <v>280</v>
      </c>
      <c r="F66" s="18">
        <v>271</v>
      </c>
      <c r="G66" s="18">
        <v>193</v>
      </c>
      <c r="H66" s="18">
        <v>122</v>
      </c>
      <c r="I66" s="18">
        <v>28</v>
      </c>
      <c r="J66" s="18">
        <v>1</v>
      </c>
      <c r="K66" s="18">
        <v>1</v>
      </c>
      <c r="L66" s="50" t="s">
        <v>66</v>
      </c>
      <c r="M66" s="19"/>
    </row>
    <row r="67" spans="1:13" ht="15.75">
      <c r="A67" s="55" t="s">
        <v>122</v>
      </c>
      <c r="B67" s="18">
        <v>1000</v>
      </c>
      <c r="C67" s="18">
        <v>139</v>
      </c>
      <c r="D67" s="18">
        <v>18</v>
      </c>
      <c r="E67" s="18">
        <v>333</v>
      </c>
      <c r="F67" s="18">
        <v>161</v>
      </c>
      <c r="G67" s="18">
        <v>226</v>
      </c>
      <c r="H67" s="18">
        <v>103</v>
      </c>
      <c r="I67" s="18">
        <v>20</v>
      </c>
      <c r="J67" s="18">
        <v>0</v>
      </c>
      <c r="K67" s="18">
        <v>0</v>
      </c>
      <c r="L67" s="50" t="s">
        <v>66</v>
      </c>
      <c r="M67" s="19"/>
    </row>
    <row r="68" spans="1:13" ht="15.75">
      <c r="A68" s="55" t="s">
        <v>123</v>
      </c>
      <c r="B68" s="18">
        <v>1000</v>
      </c>
      <c r="C68" s="18">
        <v>117</v>
      </c>
      <c r="D68" s="18">
        <v>13</v>
      </c>
      <c r="E68" s="18">
        <v>324</v>
      </c>
      <c r="F68" s="18">
        <v>299</v>
      </c>
      <c r="G68" s="18">
        <v>149</v>
      </c>
      <c r="H68" s="18">
        <v>71</v>
      </c>
      <c r="I68" s="18">
        <v>26</v>
      </c>
      <c r="J68" s="18">
        <v>1</v>
      </c>
      <c r="K68" s="18">
        <v>1</v>
      </c>
      <c r="L68" s="50" t="s">
        <v>66</v>
      </c>
      <c r="M68" s="19"/>
    </row>
    <row r="69" spans="1:13" ht="15.75">
      <c r="A69" s="55" t="s">
        <v>124</v>
      </c>
      <c r="B69" s="18">
        <v>1000</v>
      </c>
      <c r="C69" s="18">
        <v>92</v>
      </c>
      <c r="D69" s="18">
        <v>14</v>
      </c>
      <c r="E69" s="18">
        <v>321</v>
      </c>
      <c r="F69" s="18">
        <v>181</v>
      </c>
      <c r="G69" s="18">
        <v>240</v>
      </c>
      <c r="H69" s="18">
        <v>124</v>
      </c>
      <c r="I69" s="18">
        <v>27</v>
      </c>
      <c r="J69" s="18">
        <v>1</v>
      </c>
      <c r="K69" s="18">
        <v>1</v>
      </c>
      <c r="L69" s="50" t="s">
        <v>66</v>
      </c>
      <c r="M69" s="19"/>
    </row>
    <row r="70" spans="1:13" ht="15.75">
      <c r="A70" s="55" t="s">
        <v>125</v>
      </c>
      <c r="B70" s="18">
        <v>1000</v>
      </c>
      <c r="C70" s="18">
        <v>119</v>
      </c>
      <c r="D70" s="18">
        <v>20</v>
      </c>
      <c r="E70" s="18">
        <v>362</v>
      </c>
      <c r="F70" s="18">
        <v>178</v>
      </c>
      <c r="G70" s="18">
        <v>196</v>
      </c>
      <c r="H70" s="18">
        <v>105</v>
      </c>
      <c r="I70" s="18">
        <v>19</v>
      </c>
      <c r="J70" s="18">
        <v>1</v>
      </c>
      <c r="K70" s="18">
        <v>0</v>
      </c>
      <c r="L70" s="50" t="s">
        <v>66</v>
      </c>
      <c r="M70" s="19"/>
    </row>
    <row r="71" spans="1:13" ht="15.75">
      <c r="A71" s="55" t="s">
        <v>126</v>
      </c>
      <c r="B71" s="18">
        <v>1000</v>
      </c>
      <c r="C71" s="18">
        <v>90</v>
      </c>
      <c r="D71" s="18">
        <v>12</v>
      </c>
      <c r="E71" s="18">
        <v>294</v>
      </c>
      <c r="F71" s="18">
        <v>223</v>
      </c>
      <c r="G71" s="18">
        <v>199</v>
      </c>
      <c r="H71" s="18">
        <v>154</v>
      </c>
      <c r="I71" s="18">
        <v>27</v>
      </c>
      <c r="J71" s="18">
        <v>1</v>
      </c>
      <c r="K71" s="18">
        <v>0</v>
      </c>
      <c r="L71" s="50" t="s">
        <v>66</v>
      </c>
      <c r="M71" s="19"/>
    </row>
    <row r="72" spans="1:13" ht="15.75">
      <c r="A72" s="55" t="s">
        <v>127</v>
      </c>
      <c r="B72" s="18">
        <v>1000</v>
      </c>
      <c r="C72" s="18">
        <v>157</v>
      </c>
      <c r="D72" s="18">
        <v>17</v>
      </c>
      <c r="E72" s="18">
        <v>406</v>
      </c>
      <c r="F72" s="18">
        <v>195</v>
      </c>
      <c r="G72" s="18">
        <v>128</v>
      </c>
      <c r="H72" s="18">
        <v>81</v>
      </c>
      <c r="I72" s="18">
        <v>15</v>
      </c>
      <c r="J72" s="18">
        <v>1</v>
      </c>
      <c r="K72" s="18">
        <v>0</v>
      </c>
      <c r="L72" s="50" t="s">
        <v>66</v>
      </c>
      <c r="M72" s="19"/>
    </row>
    <row r="73" ht="15.75">
      <c r="M73" s="19"/>
    </row>
    <row r="74" spans="1:13" s="19" customFormat="1" ht="47.25">
      <c r="A74" s="78" t="s">
        <v>128</v>
      </c>
      <c r="B74" s="19">
        <v>1000</v>
      </c>
      <c r="C74" s="19">
        <v>182</v>
      </c>
      <c r="D74" s="19">
        <v>28</v>
      </c>
      <c r="E74" s="19">
        <v>343</v>
      </c>
      <c r="F74" s="19">
        <v>146</v>
      </c>
      <c r="G74" s="19">
        <v>209</v>
      </c>
      <c r="H74" s="19">
        <v>71</v>
      </c>
      <c r="I74" s="19">
        <v>15</v>
      </c>
      <c r="J74" s="19">
        <v>1</v>
      </c>
      <c r="K74" s="19">
        <v>1</v>
      </c>
      <c r="L74" s="19">
        <v>5</v>
      </c>
      <c r="M74" s="93"/>
    </row>
    <row r="75" spans="1:13" ht="15.75" customHeight="1">
      <c r="A75" s="56" t="s">
        <v>129</v>
      </c>
      <c r="B75" s="18">
        <v>1000</v>
      </c>
      <c r="C75" s="18">
        <v>198</v>
      </c>
      <c r="D75" s="18">
        <v>32</v>
      </c>
      <c r="E75" s="18">
        <v>363</v>
      </c>
      <c r="F75" s="18">
        <v>152</v>
      </c>
      <c r="G75" s="18">
        <v>196</v>
      </c>
      <c r="H75" s="18">
        <v>45</v>
      </c>
      <c r="I75" s="18">
        <v>7</v>
      </c>
      <c r="J75" s="18">
        <v>0</v>
      </c>
      <c r="K75" s="18">
        <v>0</v>
      </c>
      <c r="L75" s="18">
        <v>7</v>
      </c>
      <c r="M75" s="93"/>
    </row>
    <row r="76" spans="1:13" ht="15.75">
      <c r="A76" s="55" t="s">
        <v>130</v>
      </c>
      <c r="B76" s="18">
        <v>1000</v>
      </c>
      <c r="C76" s="18">
        <v>180</v>
      </c>
      <c r="D76" s="18">
        <v>22</v>
      </c>
      <c r="E76" s="18">
        <v>381</v>
      </c>
      <c r="F76" s="18">
        <v>104</v>
      </c>
      <c r="G76" s="18">
        <v>258</v>
      </c>
      <c r="H76" s="18">
        <v>48</v>
      </c>
      <c r="I76" s="18">
        <v>7</v>
      </c>
      <c r="J76" s="50" t="s">
        <v>66</v>
      </c>
      <c r="K76" s="50" t="s">
        <v>66</v>
      </c>
      <c r="L76" s="50" t="s">
        <v>66</v>
      </c>
      <c r="M76" s="93"/>
    </row>
    <row r="77" spans="1:13" ht="15.75">
      <c r="A77" s="55" t="s">
        <v>131</v>
      </c>
      <c r="B77" s="18">
        <v>1000</v>
      </c>
      <c r="C77" s="18">
        <v>111</v>
      </c>
      <c r="D77" s="18">
        <v>12</v>
      </c>
      <c r="E77" s="18">
        <v>248</v>
      </c>
      <c r="F77" s="18">
        <v>122</v>
      </c>
      <c r="G77" s="18">
        <v>217</v>
      </c>
      <c r="H77" s="18">
        <v>235</v>
      </c>
      <c r="I77" s="18">
        <v>53</v>
      </c>
      <c r="J77" s="18">
        <v>2</v>
      </c>
      <c r="K77" s="18">
        <v>1</v>
      </c>
      <c r="L77" s="50" t="s">
        <v>66</v>
      </c>
      <c r="M77" s="93"/>
    </row>
    <row r="78" spans="1:13" ht="15.75">
      <c r="A78" s="55" t="s">
        <v>132</v>
      </c>
      <c r="B78" s="18">
        <v>1000</v>
      </c>
      <c r="C78" s="18">
        <v>148</v>
      </c>
      <c r="D78" s="18">
        <v>20</v>
      </c>
      <c r="E78" s="18">
        <v>297</v>
      </c>
      <c r="F78" s="18">
        <v>144</v>
      </c>
      <c r="G78" s="18">
        <v>243</v>
      </c>
      <c r="H78" s="18">
        <v>110</v>
      </c>
      <c r="I78" s="18">
        <v>35</v>
      </c>
      <c r="J78" s="18">
        <v>3</v>
      </c>
      <c r="K78" s="18">
        <v>2</v>
      </c>
      <c r="L78" s="50" t="s">
        <v>66</v>
      </c>
      <c r="M78" s="93"/>
    </row>
    <row r="79" ht="15.75">
      <c r="M79" s="93"/>
    </row>
    <row r="80" spans="1:13" s="19" customFormat="1" ht="31.5">
      <c r="A80" s="78" t="s">
        <v>133</v>
      </c>
      <c r="B80" s="19">
        <v>1000</v>
      </c>
      <c r="C80" s="19">
        <v>159</v>
      </c>
      <c r="D80" s="19">
        <v>30</v>
      </c>
      <c r="E80" s="19">
        <v>415</v>
      </c>
      <c r="F80" s="19">
        <v>124</v>
      </c>
      <c r="G80" s="19">
        <v>189</v>
      </c>
      <c r="H80" s="19">
        <v>71</v>
      </c>
      <c r="I80" s="19">
        <v>12</v>
      </c>
      <c r="J80" s="19">
        <v>0</v>
      </c>
      <c r="K80" s="19">
        <v>0</v>
      </c>
      <c r="L80" s="79" t="s">
        <v>66</v>
      </c>
      <c r="M80" s="93"/>
    </row>
    <row r="81" spans="1:13" ht="15.75">
      <c r="A81" s="55" t="s">
        <v>134</v>
      </c>
      <c r="B81" s="18">
        <v>1000</v>
      </c>
      <c r="C81" s="18">
        <v>123</v>
      </c>
      <c r="D81" s="18">
        <v>17</v>
      </c>
      <c r="E81" s="18">
        <v>479</v>
      </c>
      <c r="F81" s="18">
        <v>88</v>
      </c>
      <c r="G81" s="18">
        <v>194</v>
      </c>
      <c r="H81" s="18">
        <v>88</v>
      </c>
      <c r="I81" s="18">
        <v>11</v>
      </c>
      <c r="J81" s="18">
        <v>0</v>
      </c>
      <c r="K81" s="50" t="s">
        <v>66</v>
      </c>
      <c r="L81" s="50" t="s">
        <v>66</v>
      </c>
      <c r="M81" s="93"/>
    </row>
    <row r="82" spans="1:13" ht="15.75">
      <c r="A82" s="55" t="s">
        <v>135</v>
      </c>
      <c r="B82" s="18">
        <v>1000</v>
      </c>
      <c r="C82" s="18">
        <v>182</v>
      </c>
      <c r="D82" s="18">
        <v>44</v>
      </c>
      <c r="E82" s="18">
        <v>418</v>
      </c>
      <c r="F82" s="18">
        <v>84</v>
      </c>
      <c r="G82" s="18">
        <v>192</v>
      </c>
      <c r="H82" s="18">
        <v>67</v>
      </c>
      <c r="I82" s="18">
        <v>13</v>
      </c>
      <c r="J82" s="18">
        <v>0</v>
      </c>
      <c r="K82" s="18">
        <v>0</v>
      </c>
      <c r="L82" s="50" t="s">
        <v>66</v>
      </c>
      <c r="M82" s="93"/>
    </row>
    <row r="83" spans="1:13" ht="15.75">
      <c r="A83" s="91" t="s">
        <v>136</v>
      </c>
      <c r="B83" s="27">
        <v>1000</v>
      </c>
      <c r="C83" s="27">
        <v>164</v>
      </c>
      <c r="D83" s="27">
        <v>20</v>
      </c>
      <c r="E83" s="27">
        <v>313</v>
      </c>
      <c r="F83" s="27">
        <v>261</v>
      </c>
      <c r="G83" s="27">
        <v>179</v>
      </c>
      <c r="H83" s="27">
        <v>53</v>
      </c>
      <c r="I83" s="27">
        <v>10</v>
      </c>
      <c r="J83" s="62" t="s">
        <v>66</v>
      </c>
      <c r="K83" s="62" t="s">
        <v>66</v>
      </c>
      <c r="L83" s="62" t="s">
        <v>66</v>
      </c>
      <c r="M83" s="93"/>
    </row>
  </sheetData>
  <sheetProtection/>
  <mergeCells count="18">
    <mergeCell ref="K4:K6"/>
    <mergeCell ref="L4:L6"/>
    <mergeCell ref="C5:F5"/>
    <mergeCell ref="G5:I5"/>
    <mergeCell ref="A46:A48"/>
    <mergeCell ref="B46:B48"/>
    <mergeCell ref="C46:F46"/>
    <mergeCell ref="J46:J48"/>
    <mergeCell ref="K46:K48"/>
    <mergeCell ref="L46:L48"/>
    <mergeCell ref="C47:F47"/>
    <mergeCell ref="G47:I47"/>
    <mergeCell ref="A1:F1"/>
    <mergeCell ref="A4:A6"/>
    <mergeCell ref="B4:B6"/>
    <mergeCell ref="C4:F4"/>
    <mergeCell ref="A2:F2"/>
    <mergeCell ref="J4:J6"/>
  </mergeCells>
  <printOptions/>
  <pageMargins left="0.7874015748031497" right="0.7874015748031497" top="0.7874015748031497" bottom="0.7874015748031497" header="0.31496062992125984" footer="0.31496062992125984"/>
  <pageSetup firstPageNumber="70" useFirstPageNumber="1" horizontalDpi="600" verticalDpi="600" orientation="portrait" pageOrder="overThenDown" paperSize="9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75" zoomScaleNormal="75" zoomScalePageLayoutView="0" workbookViewId="0" topLeftCell="A2">
      <selection activeCell="M17" sqref="M17"/>
    </sheetView>
  </sheetViews>
  <sheetFormatPr defaultColWidth="9.00390625" defaultRowHeight="12.75"/>
  <cols>
    <col min="1" max="1" width="25.875" style="96" customWidth="1"/>
    <col min="2" max="2" width="11.25390625" style="96" customWidth="1"/>
    <col min="3" max="3" width="9.375" style="96" customWidth="1"/>
    <col min="4" max="6" width="10.00390625" style="96" customWidth="1"/>
    <col min="7" max="7" width="10.125" style="96" customWidth="1"/>
    <col min="8" max="8" width="11.875" style="96" customWidth="1"/>
    <col min="9" max="10" width="12.625" style="96" customWidth="1"/>
    <col min="11" max="11" width="14.75390625" style="96" customWidth="1"/>
    <col min="12" max="12" width="13.625" style="96" customWidth="1"/>
    <col min="13" max="13" width="14.125" style="96" customWidth="1"/>
    <col min="14" max="16384" width="9.125" style="96" customWidth="1"/>
  </cols>
  <sheetData>
    <row r="1" spans="1:8" s="4" customFormat="1" ht="15.75">
      <c r="A1" s="137" t="s">
        <v>231</v>
      </c>
      <c r="B1" s="137"/>
      <c r="C1" s="137"/>
      <c r="D1" s="137"/>
      <c r="E1" s="137"/>
      <c r="F1" s="137"/>
      <c r="G1" s="137"/>
      <c r="H1" s="4" t="s">
        <v>230</v>
      </c>
    </row>
    <row r="2" spans="1:8" s="4" customFormat="1" ht="15.75">
      <c r="A2" s="137" t="s">
        <v>211</v>
      </c>
      <c r="B2" s="137"/>
      <c r="C2" s="137"/>
      <c r="D2" s="137"/>
      <c r="E2" s="137"/>
      <c r="F2" s="137"/>
      <c r="G2" s="137"/>
      <c r="H2" s="4" t="s">
        <v>232</v>
      </c>
    </row>
    <row r="4" spans="1:13" s="18" customFormat="1" ht="15.75">
      <c r="A4" s="147"/>
      <c r="B4" s="130" t="s">
        <v>316</v>
      </c>
      <c r="C4" s="176" t="s">
        <v>152</v>
      </c>
      <c r="D4" s="122"/>
      <c r="E4" s="122"/>
      <c r="F4" s="122"/>
      <c r="G4" s="122"/>
      <c r="H4" s="42" t="s">
        <v>153</v>
      </c>
      <c r="I4" s="42"/>
      <c r="J4" s="59"/>
      <c r="K4" s="130" t="s">
        <v>145</v>
      </c>
      <c r="L4" s="130" t="s">
        <v>158</v>
      </c>
      <c r="M4" s="115" t="s">
        <v>146</v>
      </c>
    </row>
    <row r="5" spans="1:13" s="18" customFormat="1" ht="15.75">
      <c r="A5" s="148"/>
      <c r="B5" s="150"/>
      <c r="C5" s="155" t="s">
        <v>137</v>
      </c>
      <c r="D5" s="156"/>
      <c r="E5" s="156"/>
      <c r="F5" s="156"/>
      <c r="G5" s="177"/>
      <c r="H5" s="155" t="s">
        <v>142</v>
      </c>
      <c r="I5" s="156"/>
      <c r="J5" s="177"/>
      <c r="K5" s="150"/>
      <c r="L5" s="150"/>
      <c r="M5" s="153"/>
    </row>
    <row r="6" spans="1:13" s="18" customFormat="1" ht="31.5">
      <c r="A6" s="149"/>
      <c r="B6" s="131"/>
      <c r="C6" s="34" t="s">
        <v>215</v>
      </c>
      <c r="D6" s="44" t="s">
        <v>138</v>
      </c>
      <c r="E6" s="48" t="s">
        <v>139</v>
      </c>
      <c r="F6" s="34" t="s">
        <v>140</v>
      </c>
      <c r="G6" s="48" t="s">
        <v>214</v>
      </c>
      <c r="H6" s="44" t="s">
        <v>143</v>
      </c>
      <c r="I6" s="44" t="s">
        <v>144</v>
      </c>
      <c r="J6" s="34" t="s">
        <v>141</v>
      </c>
      <c r="K6" s="131"/>
      <c r="L6" s="131"/>
      <c r="M6" s="117"/>
    </row>
    <row r="7" spans="1:13" s="19" customFormat="1" ht="24.75" customHeight="1">
      <c r="A7" s="19" t="s">
        <v>212</v>
      </c>
      <c r="B7" s="19">
        <f>C7+D7+E7+F7+G7+H7+I7+J7+K7+M7</f>
        <v>121300235</v>
      </c>
      <c r="C7" s="19">
        <v>369134</v>
      </c>
      <c r="D7" s="19">
        <v>19009265</v>
      </c>
      <c r="E7" s="19">
        <v>3739718</v>
      </c>
      <c r="F7" s="19">
        <v>32929158</v>
      </c>
      <c r="G7" s="19">
        <v>15366897</v>
      </c>
      <c r="H7" s="19">
        <v>21276555</v>
      </c>
      <c r="I7" s="19">
        <v>16695335</v>
      </c>
      <c r="J7" s="19">
        <v>9349775</v>
      </c>
      <c r="K7" s="19">
        <v>1199990</v>
      </c>
      <c r="L7" s="19">
        <v>670480</v>
      </c>
      <c r="M7" s="19">
        <v>1364408</v>
      </c>
    </row>
    <row r="8" spans="1:13" s="19" customFormat="1" ht="31.5">
      <c r="A8" s="20" t="s">
        <v>213</v>
      </c>
      <c r="B8" s="19">
        <f aca="true" t="shared" si="0" ref="B8:B24">C8+D8+E8+F8+G8+H8+I8+J8+K8+M8</f>
        <v>16523246</v>
      </c>
      <c r="C8" s="19">
        <v>36428</v>
      </c>
      <c r="D8" s="19">
        <v>2277222</v>
      </c>
      <c r="E8" s="19">
        <v>472808</v>
      </c>
      <c r="F8" s="19">
        <v>4518712</v>
      </c>
      <c r="G8" s="19">
        <v>2193455</v>
      </c>
      <c r="H8" s="19">
        <v>2863509</v>
      </c>
      <c r="I8" s="19">
        <v>2497558</v>
      </c>
      <c r="J8" s="19">
        <v>1435245</v>
      </c>
      <c r="K8" s="19">
        <v>200244</v>
      </c>
      <c r="L8" s="19">
        <v>111972</v>
      </c>
      <c r="M8" s="19">
        <v>28065</v>
      </c>
    </row>
    <row r="9" spans="1:13" s="18" customFormat="1" ht="24" customHeight="1">
      <c r="A9" s="18" t="s">
        <v>216</v>
      </c>
      <c r="B9" s="18">
        <f t="shared" si="0"/>
        <v>155266</v>
      </c>
      <c r="C9" s="18">
        <v>221</v>
      </c>
      <c r="D9" s="18">
        <v>19402</v>
      </c>
      <c r="E9" s="18">
        <v>3449</v>
      </c>
      <c r="F9" s="18">
        <v>39199</v>
      </c>
      <c r="G9" s="18">
        <v>19867</v>
      </c>
      <c r="H9" s="18">
        <v>28175</v>
      </c>
      <c r="I9" s="18">
        <v>26435</v>
      </c>
      <c r="J9" s="18">
        <v>15668</v>
      </c>
      <c r="K9" s="18">
        <v>2599</v>
      </c>
      <c r="L9" s="18">
        <v>1472</v>
      </c>
      <c r="M9" s="18">
        <v>251</v>
      </c>
    </row>
    <row r="10" spans="1:13" s="18" customFormat="1" ht="24" customHeight="1">
      <c r="A10" s="18" t="s">
        <v>217</v>
      </c>
      <c r="B10" s="18">
        <f t="shared" si="0"/>
        <v>776970</v>
      </c>
      <c r="C10" s="18">
        <v>1625</v>
      </c>
      <c r="D10" s="18">
        <v>117320</v>
      </c>
      <c r="E10" s="18">
        <v>25213</v>
      </c>
      <c r="F10" s="18">
        <v>201506</v>
      </c>
      <c r="G10" s="18">
        <v>93937</v>
      </c>
      <c r="H10" s="18">
        <v>147621</v>
      </c>
      <c r="I10" s="18">
        <v>119444</v>
      </c>
      <c r="J10" s="18">
        <v>60122</v>
      </c>
      <c r="K10" s="18">
        <v>9574</v>
      </c>
      <c r="L10" s="18">
        <v>5778</v>
      </c>
      <c r="M10" s="18">
        <v>608</v>
      </c>
    </row>
    <row r="11" spans="1:13" s="18" customFormat="1" ht="24" customHeight="1">
      <c r="A11" s="18" t="s">
        <v>218</v>
      </c>
      <c r="B11" s="18">
        <f t="shared" si="0"/>
        <v>216038</v>
      </c>
      <c r="C11" s="18">
        <v>235</v>
      </c>
      <c r="D11" s="18">
        <v>23298</v>
      </c>
      <c r="E11" s="18">
        <v>4506</v>
      </c>
      <c r="F11" s="18">
        <v>57140</v>
      </c>
      <c r="G11" s="18">
        <v>24031</v>
      </c>
      <c r="H11" s="18">
        <v>50817</v>
      </c>
      <c r="I11" s="18">
        <v>39425</v>
      </c>
      <c r="J11" s="18">
        <v>14692</v>
      </c>
      <c r="K11" s="18">
        <v>1887</v>
      </c>
      <c r="L11" s="18">
        <v>1141</v>
      </c>
      <c r="M11" s="18">
        <v>7</v>
      </c>
    </row>
    <row r="12" spans="1:13" s="18" customFormat="1" ht="24" customHeight="1">
      <c r="A12" s="18" t="s">
        <v>219</v>
      </c>
      <c r="B12" s="18">
        <f t="shared" si="0"/>
        <v>445563</v>
      </c>
      <c r="C12" s="18">
        <v>647</v>
      </c>
      <c r="D12" s="18">
        <v>55980</v>
      </c>
      <c r="E12" s="18">
        <v>10550</v>
      </c>
      <c r="F12" s="18">
        <v>127641</v>
      </c>
      <c r="G12" s="18">
        <v>49296</v>
      </c>
      <c r="H12" s="18">
        <v>82071</v>
      </c>
      <c r="I12" s="18">
        <v>73238</v>
      </c>
      <c r="J12" s="18">
        <v>40549</v>
      </c>
      <c r="K12" s="18">
        <v>5449</v>
      </c>
      <c r="L12" s="18">
        <v>2995</v>
      </c>
      <c r="M12" s="18">
        <v>142</v>
      </c>
    </row>
    <row r="13" spans="1:13" s="18" customFormat="1" ht="24" customHeight="1">
      <c r="A13" s="18" t="s">
        <v>220</v>
      </c>
      <c r="B13" s="18">
        <f t="shared" si="0"/>
        <v>2185616</v>
      </c>
      <c r="C13" s="18">
        <v>3428</v>
      </c>
      <c r="D13" s="18">
        <v>264768</v>
      </c>
      <c r="E13" s="18">
        <v>49215</v>
      </c>
      <c r="F13" s="18">
        <v>574581</v>
      </c>
      <c r="G13" s="18">
        <v>343085</v>
      </c>
      <c r="H13" s="18">
        <v>359930</v>
      </c>
      <c r="I13" s="18">
        <v>322157</v>
      </c>
      <c r="J13" s="18">
        <v>228046</v>
      </c>
      <c r="K13" s="18">
        <v>39983</v>
      </c>
      <c r="L13" s="18">
        <v>21849</v>
      </c>
      <c r="M13" s="18">
        <v>423</v>
      </c>
    </row>
    <row r="14" spans="1:13" s="19" customFormat="1" ht="24" customHeight="1">
      <c r="A14" s="19" t="s">
        <v>221</v>
      </c>
      <c r="B14" s="19">
        <f t="shared" si="0"/>
        <v>2440187</v>
      </c>
      <c r="C14" s="19">
        <v>5227</v>
      </c>
      <c r="D14" s="19">
        <v>346187</v>
      </c>
      <c r="E14" s="19">
        <v>72730</v>
      </c>
      <c r="F14" s="19">
        <v>672385</v>
      </c>
      <c r="G14" s="19">
        <v>298725</v>
      </c>
      <c r="H14" s="19">
        <v>446776</v>
      </c>
      <c r="I14" s="19">
        <v>367037</v>
      </c>
      <c r="J14" s="19">
        <v>194211</v>
      </c>
      <c r="K14" s="19">
        <v>24874</v>
      </c>
      <c r="L14" s="19">
        <v>14086</v>
      </c>
      <c r="M14" s="19">
        <v>12035</v>
      </c>
    </row>
    <row r="15" spans="1:13" s="18" customFormat="1" ht="47.25">
      <c r="A15" s="97" t="s">
        <v>128</v>
      </c>
      <c r="B15" s="18">
        <f t="shared" si="0"/>
        <v>30432</v>
      </c>
      <c r="C15" s="18">
        <v>48</v>
      </c>
      <c r="D15" s="18">
        <v>3995</v>
      </c>
      <c r="E15" s="18">
        <v>687</v>
      </c>
      <c r="F15" s="18">
        <v>8450</v>
      </c>
      <c r="G15" s="18">
        <v>3831</v>
      </c>
      <c r="H15" s="18">
        <v>6357</v>
      </c>
      <c r="I15" s="18">
        <v>4406</v>
      </c>
      <c r="J15" s="18">
        <v>1534</v>
      </c>
      <c r="K15" s="18">
        <v>220</v>
      </c>
      <c r="L15" s="18">
        <v>168</v>
      </c>
      <c r="M15" s="18">
        <v>904</v>
      </c>
    </row>
    <row r="16" spans="1:13" s="18" customFormat="1" ht="31.5">
      <c r="A16" s="97" t="s">
        <v>133</v>
      </c>
      <c r="B16" s="18">
        <v>13366</v>
      </c>
      <c r="C16" s="18">
        <v>23</v>
      </c>
      <c r="D16" s="18">
        <v>1508</v>
      </c>
      <c r="E16" s="18">
        <v>326</v>
      </c>
      <c r="F16" s="18">
        <v>4352</v>
      </c>
      <c r="G16" s="18">
        <v>1480</v>
      </c>
      <c r="H16" s="18">
        <v>2565</v>
      </c>
      <c r="I16" s="18">
        <v>2272</v>
      </c>
      <c r="J16" s="18">
        <v>751</v>
      </c>
      <c r="K16" s="18">
        <v>89</v>
      </c>
      <c r="L16" s="18">
        <v>57</v>
      </c>
      <c r="M16" s="50" t="s">
        <v>384</v>
      </c>
    </row>
    <row r="17" spans="1:13" s="18" customFormat="1" ht="26.25" customHeight="1">
      <c r="A17" s="18" t="s">
        <v>222</v>
      </c>
      <c r="B17" s="18">
        <f t="shared" si="0"/>
        <v>2086746</v>
      </c>
      <c r="C17" s="18">
        <v>5015</v>
      </c>
      <c r="D17" s="18">
        <v>296104</v>
      </c>
      <c r="E17" s="18">
        <v>62019</v>
      </c>
      <c r="F17" s="18">
        <v>588106</v>
      </c>
      <c r="G17" s="18">
        <v>245635</v>
      </c>
      <c r="H17" s="18">
        <v>370544</v>
      </c>
      <c r="I17" s="18">
        <v>331819</v>
      </c>
      <c r="J17" s="18">
        <v>160229</v>
      </c>
      <c r="K17" s="18">
        <v>18501</v>
      </c>
      <c r="L17" s="18">
        <v>10398</v>
      </c>
      <c r="M17" s="18">
        <v>8774</v>
      </c>
    </row>
    <row r="18" spans="1:13" s="18" customFormat="1" ht="47.25">
      <c r="A18" s="97" t="s">
        <v>223</v>
      </c>
      <c r="B18" s="18">
        <f t="shared" si="0"/>
        <v>98339</v>
      </c>
      <c r="C18" s="18">
        <v>45</v>
      </c>
      <c r="D18" s="18">
        <v>9666</v>
      </c>
      <c r="E18" s="18">
        <v>1578</v>
      </c>
      <c r="F18" s="18">
        <v>19758</v>
      </c>
      <c r="G18" s="18">
        <v>14754</v>
      </c>
      <c r="H18" s="18">
        <v>18198</v>
      </c>
      <c r="I18" s="18">
        <v>20904</v>
      </c>
      <c r="J18" s="18">
        <v>11483</v>
      </c>
      <c r="K18" s="18">
        <v>1793</v>
      </c>
      <c r="L18" s="18">
        <v>1197</v>
      </c>
      <c r="M18" s="18">
        <v>160</v>
      </c>
    </row>
    <row r="19" spans="1:13" s="18" customFormat="1" ht="24" customHeight="1">
      <c r="A19" s="18" t="s">
        <v>224</v>
      </c>
      <c r="B19" s="18">
        <f t="shared" si="0"/>
        <v>2423430</v>
      </c>
      <c r="C19" s="18">
        <v>4190</v>
      </c>
      <c r="D19" s="18">
        <v>292719</v>
      </c>
      <c r="E19" s="18">
        <v>56507</v>
      </c>
      <c r="F19" s="18">
        <v>702115</v>
      </c>
      <c r="G19" s="18">
        <v>378783</v>
      </c>
      <c r="H19" s="18">
        <v>380506</v>
      </c>
      <c r="I19" s="18">
        <v>357757</v>
      </c>
      <c r="J19" s="18">
        <v>221865</v>
      </c>
      <c r="K19" s="18">
        <v>26675</v>
      </c>
      <c r="L19" s="18">
        <v>14509</v>
      </c>
      <c r="M19" s="18">
        <v>2313</v>
      </c>
    </row>
    <row r="20" spans="1:13" s="18" customFormat="1" ht="24" customHeight="1">
      <c r="A20" s="18" t="s">
        <v>225</v>
      </c>
      <c r="B20" s="18">
        <f t="shared" si="0"/>
        <v>2276208</v>
      </c>
      <c r="C20" s="18">
        <v>7732</v>
      </c>
      <c r="D20" s="18">
        <v>375778</v>
      </c>
      <c r="E20" s="18">
        <v>78957</v>
      </c>
      <c r="F20" s="18">
        <v>612393</v>
      </c>
      <c r="G20" s="18">
        <v>295444</v>
      </c>
      <c r="H20" s="18">
        <v>359905</v>
      </c>
      <c r="I20" s="18">
        <v>324698</v>
      </c>
      <c r="J20" s="18">
        <v>194388</v>
      </c>
      <c r="K20" s="18">
        <v>26888</v>
      </c>
      <c r="L20" s="18">
        <v>14693</v>
      </c>
      <c r="M20" s="18">
        <v>25</v>
      </c>
    </row>
    <row r="21" spans="1:13" s="18" customFormat="1" ht="24" customHeight="1">
      <c r="A21" s="18" t="s">
        <v>226</v>
      </c>
      <c r="B21" s="18">
        <f t="shared" si="0"/>
        <v>1724887</v>
      </c>
      <c r="C21" s="18">
        <v>3301</v>
      </c>
      <c r="D21" s="18">
        <v>242110</v>
      </c>
      <c r="E21" s="18">
        <v>44647</v>
      </c>
      <c r="F21" s="18">
        <v>472159</v>
      </c>
      <c r="G21" s="18">
        <v>233713</v>
      </c>
      <c r="H21" s="18">
        <v>299971</v>
      </c>
      <c r="I21" s="18">
        <v>251999</v>
      </c>
      <c r="J21" s="18">
        <v>152589</v>
      </c>
      <c r="K21" s="18">
        <v>23258</v>
      </c>
      <c r="L21" s="18">
        <v>13474</v>
      </c>
      <c r="M21" s="18">
        <v>1140</v>
      </c>
    </row>
    <row r="22" spans="1:13" s="18" customFormat="1" ht="24" customHeight="1">
      <c r="A22" s="18" t="s">
        <v>227</v>
      </c>
      <c r="B22" s="18">
        <f t="shared" si="0"/>
        <v>877139</v>
      </c>
      <c r="C22" s="18">
        <v>3438</v>
      </c>
      <c r="D22" s="18">
        <v>142502</v>
      </c>
      <c r="E22" s="18">
        <v>45186</v>
      </c>
      <c r="F22" s="18">
        <v>239037</v>
      </c>
      <c r="G22" s="18">
        <v>104642</v>
      </c>
      <c r="H22" s="18">
        <v>155906</v>
      </c>
      <c r="I22" s="18">
        <v>112995</v>
      </c>
      <c r="J22" s="18">
        <v>63411</v>
      </c>
      <c r="K22" s="18">
        <v>10003</v>
      </c>
      <c r="L22" s="18">
        <v>4952</v>
      </c>
      <c r="M22" s="18">
        <v>19</v>
      </c>
    </row>
    <row r="23" spans="1:13" s="18" customFormat="1" ht="24" customHeight="1">
      <c r="A23" s="18" t="s">
        <v>228</v>
      </c>
      <c r="B23" s="18">
        <f t="shared" si="0"/>
        <v>915196</v>
      </c>
      <c r="C23" s="18">
        <v>1369</v>
      </c>
      <c r="D23" s="18">
        <v>101054</v>
      </c>
      <c r="E23" s="18">
        <v>19829</v>
      </c>
      <c r="F23" s="18">
        <v>232450</v>
      </c>
      <c r="G23" s="18">
        <v>106297</v>
      </c>
      <c r="H23" s="18">
        <v>181287</v>
      </c>
      <c r="I23" s="18">
        <v>170554</v>
      </c>
      <c r="J23" s="18">
        <v>89475</v>
      </c>
      <c r="K23" s="18">
        <v>10553</v>
      </c>
      <c r="L23" s="18">
        <v>6625</v>
      </c>
      <c r="M23" s="18">
        <v>2328</v>
      </c>
    </row>
    <row r="24" spans="1:13" s="18" customFormat="1" ht="34.5" customHeight="1">
      <c r="A24" s="98" t="s">
        <v>229</v>
      </c>
      <c r="B24" s="27">
        <f t="shared" si="0"/>
        <v>52015</v>
      </c>
      <c r="C24" s="27">
        <v>37</v>
      </c>
      <c r="D24" s="27">
        <v>6525</v>
      </c>
      <c r="E24" s="27">
        <v>1292</v>
      </c>
      <c r="F24" s="27">
        <v>10255</v>
      </c>
      <c r="G24" s="27">
        <v>4292</v>
      </c>
      <c r="H24" s="27">
        <v>14247</v>
      </c>
      <c r="I24" s="27">
        <v>10003</v>
      </c>
      <c r="J24" s="27">
        <v>4500</v>
      </c>
      <c r="K24" s="27">
        <v>855</v>
      </c>
      <c r="L24" s="27">
        <v>548</v>
      </c>
      <c r="M24" s="27">
        <v>9</v>
      </c>
    </row>
    <row r="25" s="18" customFormat="1" ht="15.75">
      <c r="A25" s="18" t="s">
        <v>159</v>
      </c>
    </row>
    <row r="26" s="18" customFormat="1" ht="15.75"/>
    <row r="27" s="18" customFormat="1" ht="15.75"/>
    <row r="28" s="18" customFormat="1" ht="15.75"/>
    <row r="29" s="18" customFormat="1" ht="15.75"/>
    <row r="30" s="18" customFormat="1" ht="15.75"/>
    <row r="31" s="18" customFormat="1" ht="15.75"/>
    <row r="32" s="18" customFormat="1" ht="15.75"/>
    <row r="33" s="18" customFormat="1" ht="15.75"/>
    <row r="34" s="18" customFormat="1" ht="15.75"/>
    <row r="35" s="18" customFormat="1" ht="15.75">
      <c r="B35" s="19"/>
    </row>
    <row r="36" s="18" customFormat="1" ht="15.75">
      <c r="B36" s="19"/>
    </row>
    <row r="37" s="18" customFormat="1" ht="15.75">
      <c r="B37" s="19"/>
    </row>
    <row r="38" s="18" customFormat="1" ht="15.75">
      <c r="B38" s="19"/>
    </row>
    <row r="39" s="18" customFormat="1" ht="15.75">
      <c r="B39" s="19"/>
    </row>
    <row r="40" s="18" customFormat="1" ht="15.75">
      <c r="B40" s="19"/>
    </row>
    <row r="41" s="18" customFormat="1" ht="15.75">
      <c r="B41" s="19"/>
    </row>
    <row r="42" s="18" customFormat="1" ht="15.75">
      <c r="B42" s="19"/>
    </row>
    <row r="43" s="18" customFormat="1" ht="15.75">
      <c r="B43" s="19"/>
    </row>
    <row r="44" s="18" customFormat="1" ht="15.75">
      <c r="B44" s="19"/>
    </row>
    <row r="45" s="18" customFormat="1" ht="15.75"/>
    <row r="46" s="18" customFormat="1" ht="15.75"/>
    <row r="47" s="18" customFormat="1" ht="15.75"/>
    <row r="48" s="18" customFormat="1" ht="15.75"/>
  </sheetData>
  <sheetProtection/>
  <mergeCells count="10">
    <mergeCell ref="A1:G1"/>
    <mergeCell ref="A2:G2"/>
    <mergeCell ref="C4:G4"/>
    <mergeCell ref="C5:G5"/>
    <mergeCell ref="L4:L6"/>
    <mergeCell ref="M4:M6"/>
    <mergeCell ref="H5:J5"/>
    <mergeCell ref="A4:A6"/>
    <mergeCell ref="B4:B6"/>
    <mergeCell ref="K4:K6"/>
  </mergeCells>
  <printOptions/>
  <pageMargins left="0.7874015748031497" right="0.7874015748031497" top="0.7874015748031497" bottom="0.7874015748031497" header="0.31496062992125984" footer="0.31496062992125984"/>
  <pageSetup firstPageNumber="74" useFirstPageNumber="1" horizontalDpi="600" verticalDpi="600" orientation="portrait" pageOrder="overThenDown" paperSize="9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zoomScalePageLayoutView="0" workbookViewId="0" topLeftCell="A1">
      <selection activeCell="B4" sqref="B4:B6"/>
    </sheetView>
  </sheetViews>
  <sheetFormatPr defaultColWidth="9.00390625" defaultRowHeight="12.75"/>
  <cols>
    <col min="1" max="1" width="25.875" style="96" customWidth="1"/>
    <col min="2" max="2" width="11.00390625" style="96" customWidth="1"/>
    <col min="3" max="3" width="10.625" style="96" customWidth="1"/>
    <col min="4" max="4" width="9.25390625" style="96" customWidth="1"/>
    <col min="5" max="5" width="11.00390625" style="96" customWidth="1"/>
    <col min="6" max="6" width="9.875" style="96" customWidth="1"/>
    <col min="7" max="7" width="9.125" style="96" customWidth="1"/>
    <col min="8" max="8" width="11.875" style="96" customWidth="1"/>
    <col min="9" max="10" width="12.625" style="96" customWidth="1"/>
    <col min="11" max="11" width="14.75390625" style="96" customWidth="1"/>
    <col min="12" max="12" width="13.625" style="96" customWidth="1"/>
    <col min="13" max="13" width="14.125" style="96" customWidth="1"/>
    <col min="14" max="16384" width="9.125" style="96" customWidth="1"/>
  </cols>
  <sheetData>
    <row r="1" spans="1:8" s="4" customFormat="1" ht="15.75">
      <c r="A1" s="137" t="s">
        <v>209</v>
      </c>
      <c r="B1" s="137"/>
      <c r="C1" s="137"/>
      <c r="D1" s="137"/>
      <c r="E1" s="137"/>
      <c r="F1" s="137"/>
      <c r="G1" s="137"/>
      <c r="H1" s="4" t="s">
        <v>210</v>
      </c>
    </row>
    <row r="2" spans="1:8" s="4" customFormat="1" ht="15.75">
      <c r="A2" s="137" t="s">
        <v>211</v>
      </c>
      <c r="B2" s="137"/>
      <c r="C2" s="137"/>
      <c r="D2" s="137"/>
      <c r="E2" s="137"/>
      <c r="F2" s="137"/>
      <c r="G2" s="137"/>
      <c r="H2" s="4" t="s">
        <v>232</v>
      </c>
    </row>
    <row r="4" spans="1:13" s="18" customFormat="1" ht="15.75" customHeight="1">
      <c r="A4" s="147"/>
      <c r="B4" s="130" t="s">
        <v>334</v>
      </c>
      <c r="C4" s="151" t="s">
        <v>152</v>
      </c>
      <c r="D4" s="152"/>
      <c r="E4" s="152"/>
      <c r="F4" s="152"/>
      <c r="G4" s="152"/>
      <c r="H4" s="42" t="s">
        <v>153</v>
      </c>
      <c r="I4" s="42"/>
      <c r="J4" s="59"/>
      <c r="K4" s="130" t="s">
        <v>145</v>
      </c>
      <c r="L4" s="130" t="s">
        <v>158</v>
      </c>
      <c r="M4" s="115" t="s">
        <v>146</v>
      </c>
    </row>
    <row r="5" spans="1:13" s="18" customFormat="1" ht="15.75">
      <c r="A5" s="148"/>
      <c r="B5" s="150"/>
      <c r="C5" s="155" t="s">
        <v>137</v>
      </c>
      <c r="D5" s="156"/>
      <c r="E5" s="156"/>
      <c r="F5" s="156"/>
      <c r="G5" s="177"/>
      <c r="H5" s="155" t="s">
        <v>142</v>
      </c>
      <c r="I5" s="156"/>
      <c r="J5" s="177"/>
      <c r="K5" s="150"/>
      <c r="L5" s="150"/>
      <c r="M5" s="153"/>
    </row>
    <row r="6" spans="1:13" s="18" customFormat="1" ht="99.75" customHeight="1">
      <c r="A6" s="149"/>
      <c r="B6" s="131"/>
      <c r="C6" s="34" t="s">
        <v>215</v>
      </c>
      <c r="D6" s="44" t="s">
        <v>138</v>
      </c>
      <c r="E6" s="48" t="s">
        <v>139</v>
      </c>
      <c r="F6" s="34" t="s">
        <v>140</v>
      </c>
      <c r="G6" s="48" t="s">
        <v>214</v>
      </c>
      <c r="H6" s="44" t="s">
        <v>143</v>
      </c>
      <c r="I6" s="44" t="s">
        <v>144</v>
      </c>
      <c r="J6" s="34" t="s">
        <v>141</v>
      </c>
      <c r="K6" s="131"/>
      <c r="L6" s="131"/>
      <c r="M6" s="117"/>
    </row>
    <row r="7" spans="1:13" s="19" customFormat="1" ht="24.75" customHeight="1">
      <c r="A7" s="19" t="s">
        <v>212</v>
      </c>
      <c r="B7" s="19">
        <v>16907301</v>
      </c>
      <c r="C7" s="19">
        <v>112629</v>
      </c>
      <c r="D7" s="19">
        <v>4506092</v>
      </c>
      <c r="E7" s="19">
        <v>576856</v>
      </c>
      <c r="F7" s="19">
        <v>5871839</v>
      </c>
      <c r="G7" s="19">
        <v>2240223</v>
      </c>
      <c r="H7" s="19">
        <v>2633279</v>
      </c>
      <c r="I7" s="19">
        <v>784103</v>
      </c>
      <c r="J7" s="19">
        <v>118828</v>
      </c>
      <c r="K7" s="19">
        <v>11434</v>
      </c>
      <c r="L7" s="19">
        <v>2505</v>
      </c>
      <c r="M7" s="19">
        <v>52018</v>
      </c>
    </row>
    <row r="8" spans="1:13" s="19" customFormat="1" ht="31.5">
      <c r="A8" s="20" t="s">
        <v>213</v>
      </c>
      <c r="B8" s="19">
        <v>8321124</v>
      </c>
      <c r="C8" s="19">
        <v>29246</v>
      </c>
      <c r="D8" s="19">
        <v>1747007</v>
      </c>
      <c r="E8" s="19">
        <v>239331</v>
      </c>
      <c r="F8" s="19">
        <v>2988123</v>
      </c>
      <c r="G8" s="19">
        <v>1295022</v>
      </c>
      <c r="H8" s="19">
        <v>1330305</v>
      </c>
      <c r="I8" s="19">
        <v>581120</v>
      </c>
      <c r="J8" s="19">
        <v>105344</v>
      </c>
      <c r="K8" s="19">
        <v>4183</v>
      </c>
      <c r="L8" s="19">
        <v>2070</v>
      </c>
      <c r="M8" s="19">
        <v>1443</v>
      </c>
    </row>
    <row r="9" spans="1:13" s="18" customFormat="1" ht="24" customHeight="1">
      <c r="A9" s="18" t="s">
        <v>216</v>
      </c>
      <c r="B9" s="18">
        <v>68270</v>
      </c>
      <c r="C9" s="18">
        <v>193</v>
      </c>
      <c r="D9" s="18">
        <v>14954</v>
      </c>
      <c r="E9" s="18">
        <v>1690</v>
      </c>
      <c r="F9" s="18">
        <v>24160</v>
      </c>
      <c r="G9" s="18">
        <v>9908</v>
      </c>
      <c r="H9" s="18">
        <v>11028</v>
      </c>
      <c r="I9" s="18">
        <v>5409</v>
      </c>
      <c r="J9" s="18">
        <v>904</v>
      </c>
      <c r="K9" s="18">
        <v>24</v>
      </c>
      <c r="L9" s="18">
        <v>13</v>
      </c>
      <c r="M9" s="50" t="s">
        <v>66</v>
      </c>
    </row>
    <row r="10" spans="1:13" s="18" customFormat="1" ht="24" customHeight="1">
      <c r="A10" s="18" t="s">
        <v>217</v>
      </c>
      <c r="B10" s="18">
        <v>359707</v>
      </c>
      <c r="C10" s="18">
        <v>1309</v>
      </c>
      <c r="D10" s="18">
        <v>87316</v>
      </c>
      <c r="E10" s="18">
        <v>12046</v>
      </c>
      <c r="F10" s="18">
        <v>123512</v>
      </c>
      <c r="G10" s="18">
        <v>48033</v>
      </c>
      <c r="H10" s="18">
        <v>61908</v>
      </c>
      <c r="I10" s="18">
        <v>22049</v>
      </c>
      <c r="J10" s="18">
        <v>3350</v>
      </c>
      <c r="K10" s="18">
        <v>103</v>
      </c>
      <c r="L10" s="18">
        <v>39</v>
      </c>
      <c r="M10" s="18">
        <v>81</v>
      </c>
    </row>
    <row r="11" spans="1:13" s="18" customFormat="1" ht="24" customHeight="1">
      <c r="A11" s="18" t="s">
        <v>218</v>
      </c>
      <c r="B11" s="18">
        <v>84438</v>
      </c>
      <c r="C11" s="18">
        <v>190</v>
      </c>
      <c r="D11" s="18">
        <v>18138</v>
      </c>
      <c r="E11" s="18">
        <v>2226</v>
      </c>
      <c r="F11" s="18">
        <v>33838</v>
      </c>
      <c r="G11" s="18">
        <v>9481</v>
      </c>
      <c r="H11" s="18">
        <v>14704</v>
      </c>
      <c r="I11" s="18">
        <v>4946</v>
      </c>
      <c r="J11" s="18">
        <v>892</v>
      </c>
      <c r="K11" s="18">
        <v>23</v>
      </c>
      <c r="L11" s="18">
        <v>9</v>
      </c>
      <c r="M11" s="50" t="s">
        <v>66</v>
      </c>
    </row>
    <row r="12" spans="1:13" s="18" customFormat="1" ht="24" customHeight="1">
      <c r="A12" s="18" t="s">
        <v>219</v>
      </c>
      <c r="B12" s="18">
        <v>217855</v>
      </c>
      <c r="C12" s="18">
        <v>522</v>
      </c>
      <c r="D12" s="18">
        <v>42875</v>
      </c>
      <c r="E12" s="18">
        <v>5482</v>
      </c>
      <c r="F12" s="18">
        <v>83418</v>
      </c>
      <c r="G12" s="18">
        <v>27377</v>
      </c>
      <c r="H12" s="18">
        <v>39356</v>
      </c>
      <c r="I12" s="18">
        <v>16421</v>
      </c>
      <c r="J12" s="18">
        <v>2318</v>
      </c>
      <c r="K12" s="18">
        <v>86</v>
      </c>
      <c r="L12" s="18">
        <v>35</v>
      </c>
      <c r="M12" s="50" t="s">
        <v>66</v>
      </c>
    </row>
    <row r="13" spans="1:13" s="18" customFormat="1" ht="24" customHeight="1">
      <c r="A13" s="18" t="s">
        <v>220</v>
      </c>
      <c r="B13" s="18">
        <v>1051066</v>
      </c>
      <c r="C13" s="18">
        <v>2765</v>
      </c>
      <c r="D13" s="18">
        <v>197336</v>
      </c>
      <c r="E13" s="18">
        <v>22676</v>
      </c>
      <c r="F13" s="18">
        <v>368377</v>
      </c>
      <c r="G13" s="18">
        <v>203802</v>
      </c>
      <c r="H13" s="18">
        <v>168026</v>
      </c>
      <c r="I13" s="18">
        <v>72128</v>
      </c>
      <c r="J13" s="18">
        <v>15317</v>
      </c>
      <c r="K13" s="18">
        <v>630</v>
      </c>
      <c r="L13" s="18">
        <v>338</v>
      </c>
      <c r="M13" s="18">
        <v>9</v>
      </c>
    </row>
    <row r="14" spans="1:13" s="19" customFormat="1" ht="24" customHeight="1">
      <c r="A14" s="19" t="s">
        <v>221</v>
      </c>
      <c r="B14" s="19">
        <v>1325368</v>
      </c>
      <c r="C14" s="19">
        <v>4305</v>
      </c>
      <c r="D14" s="19">
        <v>275071</v>
      </c>
      <c r="E14" s="19">
        <v>40234</v>
      </c>
      <c r="F14" s="19">
        <v>470239</v>
      </c>
      <c r="G14" s="19">
        <v>188498</v>
      </c>
      <c r="H14" s="19">
        <v>232731</v>
      </c>
      <c r="I14" s="19">
        <v>96972</v>
      </c>
      <c r="J14" s="19">
        <v>16045</v>
      </c>
      <c r="K14" s="19">
        <v>632</v>
      </c>
      <c r="L14" s="19">
        <v>320</v>
      </c>
      <c r="M14" s="19">
        <v>641</v>
      </c>
    </row>
    <row r="15" spans="1:13" s="18" customFormat="1" ht="47.25">
      <c r="A15" s="97" t="s">
        <v>128</v>
      </c>
      <c r="B15" s="18">
        <v>19796</v>
      </c>
      <c r="C15" s="18">
        <v>37</v>
      </c>
      <c r="D15" s="18">
        <v>3568</v>
      </c>
      <c r="E15" s="18">
        <v>548</v>
      </c>
      <c r="F15" s="18">
        <v>6797</v>
      </c>
      <c r="G15" s="18">
        <v>2903</v>
      </c>
      <c r="H15" s="18">
        <v>4134</v>
      </c>
      <c r="I15" s="18">
        <v>1391</v>
      </c>
      <c r="J15" s="18">
        <v>302</v>
      </c>
      <c r="K15" s="18">
        <v>16</v>
      </c>
      <c r="L15" s="18">
        <v>10</v>
      </c>
      <c r="M15" s="18">
        <v>100</v>
      </c>
    </row>
    <row r="16" spans="1:13" s="18" customFormat="1" ht="31.5">
      <c r="A16" s="97" t="s">
        <v>133</v>
      </c>
      <c r="B16" s="18">
        <v>8552</v>
      </c>
      <c r="C16" s="18">
        <v>23</v>
      </c>
      <c r="D16" s="18">
        <v>1338</v>
      </c>
      <c r="E16" s="18">
        <v>257</v>
      </c>
      <c r="F16" s="18">
        <v>3546</v>
      </c>
      <c r="G16" s="18">
        <v>1056</v>
      </c>
      <c r="H16" s="18">
        <v>1622</v>
      </c>
      <c r="I16" s="18">
        <v>606</v>
      </c>
      <c r="J16" s="18">
        <v>102</v>
      </c>
      <c r="K16" s="18">
        <v>2</v>
      </c>
      <c r="L16" s="18">
        <v>1</v>
      </c>
      <c r="M16" s="50" t="s">
        <v>66</v>
      </c>
    </row>
    <row r="17" spans="1:13" s="18" customFormat="1" ht="26.25" customHeight="1">
      <c r="A17" s="18" t="s">
        <v>222</v>
      </c>
      <c r="B17" s="18">
        <v>1072821</v>
      </c>
      <c r="C17" s="18">
        <v>3918</v>
      </c>
      <c r="D17" s="18">
        <v>227010</v>
      </c>
      <c r="E17" s="18">
        <v>32795</v>
      </c>
      <c r="F17" s="18">
        <v>392706</v>
      </c>
      <c r="G17" s="18">
        <v>143127</v>
      </c>
      <c r="H17" s="18">
        <v>175708</v>
      </c>
      <c r="I17" s="18">
        <v>82956</v>
      </c>
      <c r="J17" s="18">
        <v>13432</v>
      </c>
      <c r="K17" s="18">
        <v>725</v>
      </c>
      <c r="L17" s="18">
        <v>304</v>
      </c>
      <c r="M17" s="18">
        <v>444</v>
      </c>
    </row>
    <row r="18" spans="1:13" s="18" customFormat="1" ht="47.25">
      <c r="A18" s="97" t="s">
        <v>223</v>
      </c>
      <c r="B18" s="18">
        <v>41703</v>
      </c>
      <c r="C18" s="18">
        <v>35</v>
      </c>
      <c r="D18" s="18">
        <v>7006</v>
      </c>
      <c r="E18" s="18">
        <v>871</v>
      </c>
      <c r="F18" s="18">
        <v>12089</v>
      </c>
      <c r="G18" s="18">
        <v>7723</v>
      </c>
      <c r="H18" s="18">
        <v>8063</v>
      </c>
      <c r="I18" s="18">
        <v>4738</v>
      </c>
      <c r="J18" s="18">
        <v>1084</v>
      </c>
      <c r="K18" s="18">
        <v>79</v>
      </c>
      <c r="L18" s="18">
        <v>52</v>
      </c>
      <c r="M18" s="18">
        <v>15</v>
      </c>
    </row>
    <row r="19" spans="1:13" s="18" customFormat="1" ht="24" customHeight="1">
      <c r="A19" s="18" t="s">
        <v>224</v>
      </c>
      <c r="B19" s="18">
        <v>1228118</v>
      </c>
      <c r="C19" s="18">
        <v>3291</v>
      </c>
      <c r="D19" s="18">
        <v>226626</v>
      </c>
      <c r="E19" s="18">
        <v>30934</v>
      </c>
      <c r="F19" s="18">
        <v>470253</v>
      </c>
      <c r="G19" s="18">
        <v>225764</v>
      </c>
      <c r="H19" s="18">
        <v>179790</v>
      </c>
      <c r="I19" s="18">
        <v>75633</v>
      </c>
      <c r="J19" s="18">
        <v>15209</v>
      </c>
      <c r="K19" s="18">
        <v>534</v>
      </c>
      <c r="L19" s="18">
        <v>293</v>
      </c>
      <c r="M19" s="18">
        <v>84</v>
      </c>
    </row>
    <row r="20" spans="1:13" s="18" customFormat="1" ht="24" customHeight="1">
      <c r="A20" s="18" t="s">
        <v>225</v>
      </c>
      <c r="B20" s="18">
        <v>1193431</v>
      </c>
      <c r="C20" s="18">
        <v>6247</v>
      </c>
      <c r="D20" s="18">
        <v>285733</v>
      </c>
      <c r="E20" s="18">
        <v>40796</v>
      </c>
      <c r="F20" s="18">
        <v>406433</v>
      </c>
      <c r="G20" s="18">
        <v>183165</v>
      </c>
      <c r="H20" s="18">
        <v>170228</v>
      </c>
      <c r="I20" s="18">
        <v>84186</v>
      </c>
      <c r="J20" s="18">
        <v>15964</v>
      </c>
      <c r="K20" s="18">
        <v>673</v>
      </c>
      <c r="L20" s="18">
        <v>348</v>
      </c>
      <c r="M20" s="18">
        <v>6</v>
      </c>
    </row>
    <row r="21" spans="1:13" s="18" customFormat="1" ht="24" customHeight="1">
      <c r="A21" s="18" t="s">
        <v>226</v>
      </c>
      <c r="B21" s="18">
        <v>842579</v>
      </c>
      <c r="C21" s="18">
        <v>2560</v>
      </c>
      <c r="D21" s="18">
        <v>180633</v>
      </c>
      <c r="E21" s="18">
        <v>20663</v>
      </c>
      <c r="F21" s="18">
        <v>305007</v>
      </c>
      <c r="G21" s="18">
        <v>137562</v>
      </c>
      <c r="H21" s="18">
        <v>131677</v>
      </c>
      <c r="I21" s="18">
        <v>53910</v>
      </c>
      <c r="J21" s="18">
        <v>10151</v>
      </c>
      <c r="K21" s="18">
        <v>376</v>
      </c>
      <c r="L21" s="18">
        <v>200</v>
      </c>
      <c r="M21" s="18">
        <v>40</v>
      </c>
    </row>
    <row r="22" spans="1:13" s="18" customFormat="1" ht="24" customHeight="1">
      <c r="A22" s="18" t="s">
        <v>227</v>
      </c>
      <c r="B22" s="18">
        <v>440994</v>
      </c>
      <c r="C22" s="18">
        <v>2850</v>
      </c>
      <c r="D22" s="18">
        <v>112570</v>
      </c>
      <c r="E22" s="18">
        <v>18993</v>
      </c>
      <c r="F22" s="18">
        <v>159076</v>
      </c>
      <c r="G22" s="18">
        <v>59957</v>
      </c>
      <c r="H22" s="18">
        <v>58549</v>
      </c>
      <c r="I22" s="18">
        <v>24214</v>
      </c>
      <c r="J22" s="18">
        <v>4625</v>
      </c>
      <c r="K22" s="18">
        <v>156</v>
      </c>
      <c r="L22" s="18">
        <v>56</v>
      </c>
      <c r="M22" s="18">
        <v>4</v>
      </c>
    </row>
    <row r="23" spans="1:13" s="18" customFormat="1" ht="24" customHeight="1">
      <c r="A23" s="18" t="s">
        <v>228</v>
      </c>
      <c r="B23" s="18">
        <v>436477</v>
      </c>
      <c r="C23" s="18">
        <v>1096</v>
      </c>
      <c r="D23" s="18">
        <v>78745</v>
      </c>
      <c r="E23" s="18">
        <v>10796</v>
      </c>
      <c r="F23" s="18">
        <v>151104</v>
      </c>
      <c r="G23" s="18">
        <v>58348</v>
      </c>
      <c r="H23" s="18">
        <v>86600</v>
      </c>
      <c r="I23" s="18">
        <v>42296</v>
      </c>
      <c r="J23" s="18">
        <v>7137</v>
      </c>
      <c r="K23" s="18">
        <v>221</v>
      </c>
      <c r="L23" s="18">
        <v>115</v>
      </c>
      <c r="M23" s="18">
        <v>134</v>
      </c>
    </row>
    <row r="24" spans="1:13" s="18" customFormat="1" ht="34.5" customHeight="1">
      <c r="A24" s="98" t="s">
        <v>229</v>
      </c>
      <c r="B24" s="27">
        <v>21362</v>
      </c>
      <c r="C24" s="27">
        <v>32</v>
      </c>
      <c r="D24" s="27">
        <v>4928</v>
      </c>
      <c r="E24" s="27">
        <v>721</v>
      </c>
      <c r="F24" s="27">
        <v>5948</v>
      </c>
      <c r="G24" s="27">
        <v>2012</v>
      </c>
      <c r="H24" s="27">
        <v>5749</v>
      </c>
      <c r="I24" s="27">
        <v>1727</v>
      </c>
      <c r="J24" s="27">
        <v>234</v>
      </c>
      <c r="K24" s="27">
        <v>8</v>
      </c>
      <c r="L24" s="27">
        <v>7</v>
      </c>
      <c r="M24" s="27">
        <v>3</v>
      </c>
    </row>
    <row r="25" s="18" customFormat="1" ht="15.75">
      <c r="A25" s="18" t="s">
        <v>159</v>
      </c>
    </row>
    <row r="26" s="18" customFormat="1" ht="15.75"/>
    <row r="27" s="18" customFormat="1" ht="15.75"/>
    <row r="28" s="18" customFormat="1" ht="15.75"/>
    <row r="29" s="18" customFormat="1" ht="15.75"/>
    <row r="30" s="18" customFormat="1" ht="15.75"/>
    <row r="31" s="18" customFormat="1" ht="15.75"/>
    <row r="32" s="18" customFormat="1" ht="15.75"/>
    <row r="33" s="18" customFormat="1" ht="15.75"/>
    <row r="34" s="18" customFormat="1" ht="15.75"/>
    <row r="35" s="18" customFormat="1" ht="15.75">
      <c r="B35" s="19"/>
    </row>
    <row r="36" s="18" customFormat="1" ht="15.75">
      <c r="B36" s="19"/>
    </row>
    <row r="37" s="18" customFormat="1" ht="15.75">
      <c r="B37" s="19"/>
    </row>
    <row r="38" s="18" customFormat="1" ht="15.75">
      <c r="B38" s="19"/>
    </row>
    <row r="39" s="18" customFormat="1" ht="15.75">
      <c r="B39" s="19"/>
    </row>
    <row r="40" s="18" customFormat="1" ht="15.75">
      <c r="B40" s="19"/>
    </row>
    <row r="41" s="18" customFormat="1" ht="15.75">
      <c r="B41" s="19"/>
    </row>
    <row r="42" s="18" customFormat="1" ht="15.75">
      <c r="B42" s="19"/>
    </row>
    <row r="43" s="18" customFormat="1" ht="15.75">
      <c r="B43" s="19"/>
    </row>
    <row r="44" s="18" customFormat="1" ht="15.75">
      <c r="B44" s="19"/>
    </row>
    <row r="45" s="18" customFormat="1" ht="15.75"/>
    <row r="46" s="18" customFormat="1" ht="15.75"/>
    <row r="47" s="18" customFormat="1" ht="15.75"/>
    <row r="48" s="18" customFormat="1" ht="15.75"/>
  </sheetData>
  <sheetProtection/>
  <mergeCells count="10">
    <mergeCell ref="K4:K6"/>
    <mergeCell ref="L4:L6"/>
    <mergeCell ref="M4:M6"/>
    <mergeCell ref="C5:G5"/>
    <mergeCell ref="H5:J5"/>
    <mergeCell ref="A1:G1"/>
    <mergeCell ref="A2:G2"/>
    <mergeCell ref="A4:A6"/>
    <mergeCell ref="B4:B6"/>
    <mergeCell ref="C4:G4"/>
  </mergeCells>
  <printOptions/>
  <pageMargins left="0.7874015748031497" right="0.7874015748031497" top="0.7874015748031497" bottom="0.7874015748031497" header="0.31496062992125984" footer="0.31496062992125984"/>
  <pageSetup firstPageNumber="76" useFirstPageNumber="1" horizontalDpi="600" verticalDpi="600" orientation="portrait" pageOrder="overThenDown" paperSize="9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2.875" style="17" customWidth="1"/>
    <col min="2" max="2" width="20.125" style="17" customWidth="1"/>
    <col min="3" max="3" width="19.125" style="17" customWidth="1"/>
    <col min="4" max="16384" width="9.125" style="17" customWidth="1"/>
  </cols>
  <sheetData>
    <row r="1" spans="1:3" ht="15">
      <c r="A1" s="178" t="s">
        <v>376</v>
      </c>
      <c r="B1" s="178"/>
      <c r="C1" s="178"/>
    </row>
    <row r="2" spans="1:3" ht="15.75">
      <c r="A2" s="1"/>
      <c r="B2" s="1"/>
      <c r="C2" s="1"/>
    </row>
    <row r="3" spans="1:3" s="4" customFormat="1" ht="15.75">
      <c r="A3" s="107" t="s">
        <v>266</v>
      </c>
      <c r="B3" s="107"/>
      <c r="C3" s="107"/>
    </row>
    <row r="4" spans="1:3" s="4" customFormat="1" ht="18.75">
      <c r="A4" s="107" t="s">
        <v>294</v>
      </c>
      <c r="B4" s="107"/>
      <c r="C4" s="107"/>
    </row>
    <row r="5" spans="1:3" ht="15">
      <c r="A5" s="180" t="s">
        <v>267</v>
      </c>
      <c r="B5" s="180"/>
      <c r="C5" s="180"/>
    </row>
    <row r="7" spans="1:3" s="18" customFormat="1" ht="15.75">
      <c r="A7" s="122"/>
      <c r="B7" s="155" t="s">
        <v>268</v>
      </c>
      <c r="C7" s="156"/>
    </row>
    <row r="8" spans="1:3" s="18" customFormat="1" ht="15.75">
      <c r="A8" s="124"/>
      <c r="B8" s="24" t="s">
        <v>269</v>
      </c>
      <c r="C8" s="22" t="s">
        <v>270</v>
      </c>
    </row>
    <row r="9" spans="1:3" s="19" customFormat="1" ht="19.5" customHeight="1">
      <c r="A9" s="19" t="s">
        <v>271</v>
      </c>
      <c r="B9" s="33">
        <v>0.8</v>
      </c>
      <c r="C9" s="33">
        <v>0.3</v>
      </c>
    </row>
    <row r="10" spans="1:3" s="18" customFormat="1" ht="19.5" customHeight="1">
      <c r="A10" s="18" t="s">
        <v>272</v>
      </c>
      <c r="B10" s="41">
        <v>3.2</v>
      </c>
      <c r="C10" s="41">
        <v>3.2</v>
      </c>
    </row>
    <row r="11" spans="1:3" s="18" customFormat="1" ht="19.5" customHeight="1">
      <c r="A11" s="18" t="s">
        <v>273</v>
      </c>
      <c r="B11" s="41">
        <v>2.4</v>
      </c>
      <c r="C11" s="41">
        <v>0.7</v>
      </c>
    </row>
    <row r="12" spans="1:3" s="18" customFormat="1" ht="19.5" customHeight="1">
      <c r="A12" s="18" t="s">
        <v>274</v>
      </c>
      <c r="B12" s="41">
        <v>0.4</v>
      </c>
      <c r="C12" s="41">
        <v>0.2</v>
      </c>
    </row>
    <row r="13" spans="1:3" s="18" customFormat="1" ht="19.5" customHeight="1">
      <c r="A13" s="18" t="s">
        <v>275</v>
      </c>
      <c r="B13" s="41">
        <v>2.1</v>
      </c>
      <c r="C13" s="101">
        <v>1</v>
      </c>
    </row>
    <row r="14" spans="1:3" s="18" customFormat="1" ht="19.5" customHeight="1">
      <c r="A14" s="18" t="s">
        <v>276</v>
      </c>
      <c r="B14" s="41">
        <v>13.2</v>
      </c>
      <c r="C14" s="101">
        <v>13</v>
      </c>
    </row>
    <row r="15" spans="1:3" s="18" customFormat="1" ht="19.5" customHeight="1">
      <c r="A15" s="18" t="s">
        <v>277</v>
      </c>
      <c r="B15" s="41">
        <v>0.8</v>
      </c>
      <c r="C15" s="41">
        <v>0.5</v>
      </c>
    </row>
    <row r="16" spans="1:3" s="18" customFormat="1" ht="19.5" customHeight="1">
      <c r="A16" s="18" t="s">
        <v>278</v>
      </c>
      <c r="B16" s="41">
        <v>4.1</v>
      </c>
      <c r="C16" s="41">
        <v>1.5</v>
      </c>
    </row>
    <row r="17" spans="1:3" s="18" customFormat="1" ht="19.5" customHeight="1">
      <c r="A17" s="18" t="s">
        <v>279</v>
      </c>
      <c r="B17" s="41">
        <v>54.6</v>
      </c>
      <c r="C17" s="41">
        <v>31.6</v>
      </c>
    </row>
    <row r="18" spans="1:3" s="18" customFormat="1" ht="19.5" customHeight="1">
      <c r="A18" s="18" t="s">
        <v>280</v>
      </c>
      <c r="B18" s="101">
        <v>2</v>
      </c>
      <c r="C18" s="41">
        <v>1.1</v>
      </c>
    </row>
    <row r="19" spans="1:3" s="18" customFormat="1" ht="19.5" customHeight="1">
      <c r="A19" s="18" t="s">
        <v>281</v>
      </c>
      <c r="B19" s="41">
        <v>0.9</v>
      </c>
      <c r="C19" s="41">
        <v>0.3</v>
      </c>
    </row>
    <row r="20" spans="1:3" s="18" customFormat="1" ht="19.5" customHeight="1">
      <c r="A20" s="18" t="s">
        <v>282</v>
      </c>
      <c r="B20" s="41">
        <v>22.1</v>
      </c>
      <c r="C20" s="41">
        <v>7.9</v>
      </c>
    </row>
    <row r="21" spans="1:3" s="18" customFormat="1" ht="19.5" customHeight="1">
      <c r="A21" s="18" t="s">
        <v>283</v>
      </c>
      <c r="B21" s="41">
        <v>0.2</v>
      </c>
      <c r="C21" s="41">
        <v>0.2</v>
      </c>
    </row>
    <row r="22" spans="1:3" s="18" customFormat="1" ht="19.5" customHeight="1">
      <c r="A22" s="18" t="s">
        <v>284</v>
      </c>
      <c r="B22" s="41">
        <v>10.9</v>
      </c>
      <c r="C22" s="41">
        <v>6.7</v>
      </c>
    </row>
    <row r="23" spans="1:3" s="18" customFormat="1" ht="19.5" customHeight="1">
      <c r="A23" s="18" t="s">
        <v>285</v>
      </c>
      <c r="B23" s="41">
        <v>1.7</v>
      </c>
      <c r="C23" s="41">
        <v>0.5</v>
      </c>
    </row>
    <row r="24" spans="1:3" s="18" customFormat="1" ht="19.5" customHeight="1">
      <c r="A24" s="18" t="s">
        <v>286</v>
      </c>
      <c r="B24" s="41">
        <v>3.2</v>
      </c>
      <c r="C24" s="41">
        <v>1.5</v>
      </c>
    </row>
    <row r="25" spans="1:3" s="18" customFormat="1" ht="19.5" customHeight="1">
      <c r="A25" s="18" t="s">
        <v>287</v>
      </c>
      <c r="B25" s="41">
        <v>10.1</v>
      </c>
      <c r="C25" s="41">
        <v>5.3</v>
      </c>
    </row>
    <row r="26" spans="1:3" s="18" customFormat="1" ht="19.5" customHeight="1">
      <c r="A26" s="18" t="s">
        <v>288</v>
      </c>
      <c r="B26" s="41">
        <v>3.6</v>
      </c>
      <c r="C26" s="41">
        <v>0.9</v>
      </c>
    </row>
    <row r="27" spans="1:3" s="18" customFormat="1" ht="19.5" customHeight="1">
      <c r="A27" s="18" t="s">
        <v>289</v>
      </c>
      <c r="B27" s="41">
        <v>2.7</v>
      </c>
      <c r="C27" s="101">
        <v>1</v>
      </c>
    </row>
    <row r="28" spans="1:3" s="18" customFormat="1" ht="19.5" customHeight="1">
      <c r="A28" s="18" t="s">
        <v>290</v>
      </c>
      <c r="B28" s="41">
        <v>1.2</v>
      </c>
      <c r="C28" s="41">
        <v>0.4</v>
      </c>
    </row>
    <row r="29" spans="1:3" s="18" customFormat="1" ht="19.5" customHeight="1">
      <c r="A29" s="18" t="s">
        <v>291</v>
      </c>
      <c r="B29" s="41">
        <v>23.5</v>
      </c>
      <c r="C29" s="41">
        <v>6.6</v>
      </c>
    </row>
    <row r="30" spans="1:3" s="18" customFormat="1" ht="19.5" customHeight="1">
      <c r="A30" s="18" t="s">
        <v>292</v>
      </c>
      <c r="B30" s="41">
        <v>1.2</v>
      </c>
      <c r="C30" s="41">
        <v>0.4</v>
      </c>
    </row>
    <row r="31" spans="1:3" s="18" customFormat="1" ht="19.5" customHeight="1">
      <c r="A31" s="27" t="s">
        <v>293</v>
      </c>
      <c r="B31" s="22">
        <v>0.5</v>
      </c>
      <c r="C31" s="22">
        <v>0.3</v>
      </c>
    </row>
    <row r="32" spans="1:3" s="18" customFormat="1" ht="31.5" customHeight="1">
      <c r="A32" s="179" t="s">
        <v>295</v>
      </c>
      <c r="B32" s="179"/>
      <c r="C32" s="179"/>
    </row>
    <row r="33" spans="2:3" s="18" customFormat="1" ht="15.75">
      <c r="B33" s="41"/>
      <c r="C33" s="41"/>
    </row>
    <row r="34" spans="2:3" s="18" customFormat="1" ht="15.75">
      <c r="B34" s="41"/>
      <c r="C34" s="41"/>
    </row>
    <row r="35" spans="1:3" s="18" customFormat="1" ht="15.75">
      <c r="A35" s="18" t="s">
        <v>377</v>
      </c>
      <c r="B35" s="41"/>
      <c r="C35" s="41"/>
    </row>
    <row r="36" spans="1:3" s="18" customFormat="1" ht="15.75">
      <c r="A36" s="18" t="s">
        <v>378</v>
      </c>
      <c r="B36" s="41"/>
      <c r="C36" s="50" t="s">
        <v>379</v>
      </c>
    </row>
    <row r="37" spans="2:3" s="18" customFormat="1" ht="15.75">
      <c r="B37" s="41"/>
      <c r="C37" s="41"/>
    </row>
    <row r="38" spans="2:3" s="18" customFormat="1" ht="15.75">
      <c r="B38" s="41"/>
      <c r="C38" s="41"/>
    </row>
    <row r="39" spans="2:3" s="18" customFormat="1" ht="15.75">
      <c r="B39" s="41"/>
      <c r="C39" s="41"/>
    </row>
    <row r="40" spans="2:3" s="18" customFormat="1" ht="15.75">
      <c r="B40" s="41"/>
      <c r="C40" s="41"/>
    </row>
    <row r="41" spans="2:3" s="18" customFormat="1" ht="15.75">
      <c r="B41" s="41"/>
      <c r="C41" s="41"/>
    </row>
    <row r="42" spans="2:3" s="18" customFormat="1" ht="15.75">
      <c r="B42" s="41"/>
      <c r="C42" s="41"/>
    </row>
    <row r="43" spans="2:3" s="18" customFormat="1" ht="15.75">
      <c r="B43" s="41"/>
      <c r="C43" s="41"/>
    </row>
    <row r="44" spans="2:3" s="18" customFormat="1" ht="15.75">
      <c r="B44" s="41"/>
      <c r="C44" s="41"/>
    </row>
    <row r="45" spans="2:3" s="18" customFormat="1" ht="15.75">
      <c r="B45" s="41"/>
      <c r="C45" s="41"/>
    </row>
    <row r="46" spans="2:3" s="18" customFormat="1" ht="15.75">
      <c r="B46" s="41"/>
      <c r="C46" s="41"/>
    </row>
    <row r="47" spans="2:3" s="18" customFormat="1" ht="15.75">
      <c r="B47" s="41"/>
      <c r="C47" s="41"/>
    </row>
    <row r="48" spans="2:3" s="18" customFormat="1" ht="15.75">
      <c r="B48" s="41"/>
      <c r="C48" s="41"/>
    </row>
    <row r="49" spans="2:3" s="18" customFormat="1" ht="15.75">
      <c r="B49" s="41"/>
      <c r="C49" s="41"/>
    </row>
    <row r="50" s="18" customFormat="1" ht="15.75"/>
    <row r="51" s="18" customFormat="1" ht="15.75"/>
    <row r="52" s="18" customFormat="1" ht="15.75"/>
  </sheetData>
  <sheetProtection/>
  <mergeCells count="7">
    <mergeCell ref="A1:C1"/>
    <mergeCell ref="A32:C32"/>
    <mergeCell ref="B7:C7"/>
    <mergeCell ref="A7:A8"/>
    <mergeCell ref="A3:C3"/>
    <mergeCell ref="A4:C4"/>
    <mergeCell ref="A5:C5"/>
  </mergeCells>
  <printOptions/>
  <pageMargins left="1.1811023622047245" right="0.984251968503937" top="0.7874015748031497" bottom="0.7874015748031497" header="0.5118110236220472" footer="0.5118110236220472"/>
  <pageSetup firstPageNumber="78" useFirstPageNumber="1" horizontalDpi="600" verticalDpi="600" orientation="portrait" paperSize="9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48" sqref="A48"/>
    </sheetView>
  </sheetViews>
  <sheetFormatPr defaultColWidth="9.00390625" defaultRowHeight="12.75"/>
  <sheetData>
    <row r="1" spans="1:7" ht="30" customHeight="1">
      <c r="A1" s="181" t="s">
        <v>234</v>
      </c>
      <c r="B1" s="181"/>
      <c r="C1" s="181"/>
      <c r="D1" s="181"/>
      <c r="E1" s="181"/>
      <c r="F1" s="181"/>
      <c r="G1" s="181"/>
    </row>
    <row r="2" spans="1:7" ht="12.75">
      <c r="A2" s="182" t="s">
        <v>12</v>
      </c>
      <c r="B2" s="182"/>
      <c r="C2" s="182"/>
      <c r="D2" s="182"/>
      <c r="E2" s="182"/>
      <c r="F2" s="182"/>
      <c r="G2" s="182"/>
    </row>
    <row r="4" spans="1:7" ht="12.75">
      <c r="A4" s="182" t="s">
        <v>18</v>
      </c>
      <c r="B4" s="182"/>
      <c r="C4" s="182"/>
      <c r="D4" s="182"/>
      <c r="E4" s="182"/>
      <c r="F4" s="182"/>
      <c r="G4" s="182"/>
    </row>
    <row r="14" ht="12.75">
      <c r="D14" t="s">
        <v>19</v>
      </c>
    </row>
    <row r="16" spans="4:6" ht="12.75">
      <c r="D16" t="s">
        <v>20</v>
      </c>
      <c r="F16" t="s">
        <v>21</v>
      </c>
    </row>
    <row r="19" spans="4:6" ht="12.75">
      <c r="D19" t="s">
        <v>22</v>
      </c>
      <c r="F19" t="s">
        <v>23</v>
      </c>
    </row>
    <row r="22" ht="12.75">
      <c r="D22" t="s">
        <v>24</v>
      </c>
    </row>
    <row r="26" ht="12.75">
      <c r="D26" t="s">
        <v>25</v>
      </c>
    </row>
    <row r="28" ht="12.75">
      <c r="D28" t="s">
        <v>26</v>
      </c>
    </row>
    <row r="30" ht="12.75">
      <c r="D30" t="s">
        <v>27</v>
      </c>
    </row>
    <row r="44" ht="12.75">
      <c r="A44" t="s">
        <v>28</v>
      </c>
    </row>
    <row r="45" ht="12.75">
      <c r="A45" t="s">
        <v>29</v>
      </c>
    </row>
    <row r="48" ht="12.75">
      <c r="A48" t="s">
        <v>30</v>
      </c>
    </row>
  </sheetData>
  <sheetProtection/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4.875" style="99" customWidth="1"/>
    <col min="2" max="2" width="73.00390625" style="17" customWidth="1"/>
    <col min="3" max="16384" width="9.125" style="17" customWidth="1"/>
  </cols>
  <sheetData>
    <row r="1" ht="15.75">
      <c r="B1" s="1" t="s">
        <v>235</v>
      </c>
    </row>
    <row r="2" s="18" customFormat="1" ht="15.75">
      <c r="A2" s="41"/>
    </row>
    <row r="3" spans="1:3" s="18" customFormat="1" ht="15.75">
      <c r="A3" s="41"/>
      <c r="B3" s="18" t="s">
        <v>236</v>
      </c>
      <c r="C3" s="18">
        <v>3</v>
      </c>
    </row>
    <row r="4" spans="1:3" s="18" customFormat="1" ht="15.75">
      <c r="A4" s="41" t="s">
        <v>242</v>
      </c>
      <c r="B4" s="18" t="s">
        <v>353</v>
      </c>
      <c r="C4" s="18">
        <v>6</v>
      </c>
    </row>
    <row r="5" spans="1:3" s="18" customFormat="1" ht="15.75">
      <c r="A5" s="41" t="s">
        <v>243</v>
      </c>
      <c r="B5" s="32" t="s">
        <v>354</v>
      </c>
      <c r="C5" s="18">
        <v>9</v>
      </c>
    </row>
    <row r="6" spans="1:3" s="18" customFormat="1" ht="31.5">
      <c r="A6" s="41" t="s">
        <v>244</v>
      </c>
      <c r="B6" s="104" t="s">
        <v>355</v>
      </c>
      <c r="C6" s="18">
        <v>10</v>
      </c>
    </row>
    <row r="7" spans="1:3" s="18" customFormat="1" ht="31.5">
      <c r="A7" s="41" t="s">
        <v>245</v>
      </c>
      <c r="B7" s="104" t="s">
        <v>356</v>
      </c>
      <c r="C7" s="18">
        <v>16</v>
      </c>
    </row>
    <row r="8" spans="1:3" s="18" customFormat="1" ht="31.5">
      <c r="A8" s="41" t="s">
        <v>246</v>
      </c>
      <c r="B8" s="104" t="s">
        <v>357</v>
      </c>
      <c r="C8" s="18">
        <v>22</v>
      </c>
    </row>
    <row r="9" spans="1:3" s="18" customFormat="1" ht="15.75">
      <c r="A9" s="41" t="s">
        <v>247</v>
      </c>
      <c r="B9" s="18" t="s">
        <v>358</v>
      </c>
      <c r="C9" s="18">
        <v>28</v>
      </c>
    </row>
    <row r="10" spans="1:3" s="18" customFormat="1" ht="31.5">
      <c r="A10" s="41" t="s">
        <v>248</v>
      </c>
      <c r="B10" s="104" t="s">
        <v>237</v>
      </c>
      <c r="C10" s="18">
        <v>30</v>
      </c>
    </row>
    <row r="11" spans="1:3" s="18" customFormat="1" ht="31.5">
      <c r="A11" s="41" t="s">
        <v>249</v>
      </c>
      <c r="B11" s="104" t="s">
        <v>238</v>
      </c>
      <c r="C11" s="18">
        <v>34</v>
      </c>
    </row>
    <row r="12" spans="1:3" s="18" customFormat="1" ht="31.5">
      <c r="A12" s="41" t="s">
        <v>250</v>
      </c>
      <c r="B12" s="104" t="s">
        <v>239</v>
      </c>
      <c r="C12" s="18">
        <v>38</v>
      </c>
    </row>
    <row r="13" spans="1:3" s="18" customFormat="1" ht="31.5">
      <c r="A13" s="41" t="s">
        <v>251</v>
      </c>
      <c r="B13" s="104" t="s">
        <v>359</v>
      </c>
      <c r="C13" s="18">
        <v>39</v>
      </c>
    </row>
    <row r="14" spans="1:3" s="18" customFormat="1" ht="31.5">
      <c r="A14" s="41" t="s">
        <v>252</v>
      </c>
      <c r="B14" s="105" t="s">
        <v>360</v>
      </c>
      <c r="C14" s="18">
        <v>40</v>
      </c>
    </row>
    <row r="15" spans="1:3" s="18" customFormat="1" ht="31.5">
      <c r="A15" s="41" t="s">
        <v>253</v>
      </c>
      <c r="B15" s="104" t="s">
        <v>361</v>
      </c>
      <c r="C15" s="18">
        <v>43</v>
      </c>
    </row>
    <row r="16" spans="1:3" s="18" customFormat="1" ht="31.5">
      <c r="A16" s="41" t="s">
        <v>254</v>
      </c>
      <c r="B16" s="104" t="s">
        <v>363</v>
      </c>
      <c r="C16" s="18">
        <v>46</v>
      </c>
    </row>
    <row r="17" spans="1:3" s="18" customFormat="1" ht="31.5">
      <c r="A17" s="41" t="s">
        <v>255</v>
      </c>
      <c r="B17" s="105" t="s">
        <v>362</v>
      </c>
      <c r="C17" s="18">
        <v>48</v>
      </c>
    </row>
    <row r="18" spans="1:3" s="18" customFormat="1" ht="31.5">
      <c r="A18" s="41" t="s">
        <v>256</v>
      </c>
      <c r="B18" s="105" t="s">
        <v>364</v>
      </c>
      <c r="C18" s="18">
        <v>54</v>
      </c>
    </row>
    <row r="19" spans="1:3" s="18" customFormat="1" ht="47.25">
      <c r="A19" s="41" t="s">
        <v>257</v>
      </c>
      <c r="B19" s="105" t="s">
        <v>365</v>
      </c>
      <c r="C19" s="18">
        <v>60</v>
      </c>
    </row>
    <row r="20" spans="1:3" s="18" customFormat="1" ht="31.5">
      <c r="A20" s="41" t="s">
        <v>258</v>
      </c>
      <c r="B20" s="32" t="s">
        <v>366</v>
      </c>
      <c r="C20" s="18">
        <v>66</v>
      </c>
    </row>
    <row r="21" spans="1:3" s="18" customFormat="1" ht="31.5">
      <c r="A21" s="41" t="s">
        <v>259</v>
      </c>
      <c r="B21" s="32" t="s">
        <v>367</v>
      </c>
      <c r="C21" s="18">
        <v>70</v>
      </c>
    </row>
    <row r="22" spans="1:3" s="18" customFormat="1" ht="31.5">
      <c r="A22" s="41" t="s">
        <v>369</v>
      </c>
      <c r="B22" s="32" t="s">
        <v>240</v>
      </c>
      <c r="C22" s="18">
        <v>74</v>
      </c>
    </row>
    <row r="23" spans="1:3" s="18" customFormat="1" ht="31.5">
      <c r="A23" s="41" t="s">
        <v>370</v>
      </c>
      <c r="B23" s="32" t="s">
        <v>241</v>
      </c>
      <c r="C23" s="18">
        <v>76</v>
      </c>
    </row>
    <row r="24" spans="1:2" s="18" customFormat="1" ht="15.75">
      <c r="A24" s="41"/>
      <c r="B24" s="106" t="s">
        <v>380</v>
      </c>
    </row>
    <row r="25" spans="1:3" s="18" customFormat="1" ht="15.75">
      <c r="A25" s="41" t="s">
        <v>371</v>
      </c>
      <c r="B25" s="18" t="s">
        <v>368</v>
      </c>
      <c r="C25" s="18">
        <v>78</v>
      </c>
    </row>
    <row r="26" spans="1:3" s="18" customFormat="1" ht="15.75">
      <c r="A26" s="41"/>
      <c r="B26" s="18" t="s">
        <v>382</v>
      </c>
      <c r="C26" s="18">
        <v>79</v>
      </c>
    </row>
    <row r="27" s="18" customFormat="1" ht="15.75">
      <c r="A27" s="41"/>
    </row>
    <row r="28" s="18" customFormat="1" ht="15.75">
      <c r="A28" s="41"/>
    </row>
    <row r="29" s="18" customFormat="1" ht="15.75">
      <c r="A29" s="41"/>
    </row>
    <row r="30" s="18" customFormat="1" ht="15.75">
      <c r="A30" s="41"/>
    </row>
    <row r="31" s="18" customFormat="1" ht="15.75">
      <c r="A31" s="41"/>
    </row>
    <row r="32" s="18" customFormat="1" ht="15.75">
      <c r="A32" s="41"/>
    </row>
    <row r="33" s="18" customFormat="1" ht="15.75">
      <c r="A33" s="41"/>
    </row>
    <row r="34" s="18" customFormat="1" ht="15.75">
      <c r="A34" s="41"/>
    </row>
    <row r="35" s="18" customFormat="1" ht="15.75">
      <c r="A35" s="41"/>
    </row>
    <row r="36" s="18" customFormat="1" ht="15.75">
      <c r="A36" s="41"/>
    </row>
    <row r="37" s="18" customFormat="1" ht="15.75">
      <c r="A37" s="41"/>
    </row>
    <row r="38" s="18" customFormat="1" ht="15.75">
      <c r="A38" s="41"/>
    </row>
    <row r="39" s="18" customFormat="1" ht="15.75">
      <c r="A39" s="41"/>
    </row>
    <row r="40" s="18" customFormat="1" ht="15.75">
      <c r="A40" s="41"/>
    </row>
    <row r="41" s="18" customFormat="1" ht="15.75">
      <c r="A41" s="41"/>
    </row>
    <row r="42" s="18" customFormat="1" ht="15.75">
      <c r="A42" s="41"/>
    </row>
    <row r="43" s="18" customFormat="1" ht="15.75">
      <c r="A43" s="41"/>
    </row>
    <row r="44" s="18" customFormat="1" ht="15.75">
      <c r="A44" s="41"/>
    </row>
    <row r="45" s="18" customFormat="1" ht="15.75">
      <c r="A45" s="41"/>
    </row>
    <row r="46" s="18" customFormat="1" ht="15.75">
      <c r="A46" s="41"/>
    </row>
    <row r="47" s="18" customFormat="1" ht="15.75">
      <c r="A47" s="41"/>
    </row>
    <row r="48" s="18" customFormat="1" ht="15.75">
      <c r="A48" s="41"/>
    </row>
    <row r="49" s="18" customFormat="1" ht="15.75">
      <c r="A49" s="41"/>
    </row>
    <row r="50" s="18" customFormat="1" ht="15.75">
      <c r="A50" s="41"/>
    </row>
    <row r="51" s="18" customFormat="1" ht="15.75">
      <c r="A51" s="41"/>
    </row>
    <row r="52" s="18" customFormat="1" ht="15.75">
      <c r="A52" s="41"/>
    </row>
    <row r="53" s="18" customFormat="1" ht="15.75">
      <c r="A53" s="41"/>
    </row>
    <row r="54" s="18" customFormat="1" ht="15.75">
      <c r="A54" s="41"/>
    </row>
    <row r="55" s="18" customFormat="1" ht="15.75">
      <c r="A55" s="41"/>
    </row>
    <row r="56" s="18" customFormat="1" ht="15.75">
      <c r="A56" s="41"/>
    </row>
    <row r="57" s="18" customFormat="1" ht="15.75">
      <c r="A57" s="41"/>
    </row>
    <row r="58" s="18" customFormat="1" ht="15.75">
      <c r="A58" s="41"/>
    </row>
    <row r="59" s="18" customFormat="1" ht="15.75">
      <c r="A59" s="41"/>
    </row>
    <row r="60" s="18" customFormat="1" ht="15.75">
      <c r="A60" s="41"/>
    </row>
    <row r="61" s="18" customFormat="1" ht="15.75">
      <c r="A61" s="41"/>
    </row>
    <row r="62" s="18" customFormat="1" ht="15.75">
      <c r="A62" s="41"/>
    </row>
    <row r="63" s="18" customFormat="1" ht="15.75">
      <c r="A63" s="41"/>
    </row>
    <row r="64" s="18" customFormat="1" ht="15.75">
      <c r="A64" s="41"/>
    </row>
    <row r="65" s="18" customFormat="1" ht="15.75">
      <c r="A65" s="41"/>
    </row>
    <row r="66" s="18" customFormat="1" ht="15.75">
      <c r="A66" s="41"/>
    </row>
    <row r="67" s="18" customFormat="1" ht="15.75">
      <c r="A67" s="41"/>
    </row>
    <row r="68" s="18" customFormat="1" ht="15.75">
      <c r="A68" s="41"/>
    </row>
    <row r="69" s="18" customFormat="1" ht="15.75">
      <c r="A69" s="41"/>
    </row>
    <row r="70" s="18" customFormat="1" ht="15.75">
      <c r="A70" s="41"/>
    </row>
    <row r="71" s="18" customFormat="1" ht="15.75">
      <c r="A71" s="41"/>
    </row>
    <row r="72" s="18" customFormat="1" ht="15.75">
      <c r="A72" s="41"/>
    </row>
    <row r="73" s="18" customFormat="1" ht="15.75">
      <c r="A73" s="41"/>
    </row>
    <row r="74" s="18" customFormat="1" ht="15.75">
      <c r="A74" s="41"/>
    </row>
    <row r="75" s="18" customFormat="1" ht="15.75">
      <c r="A75" s="41"/>
    </row>
    <row r="76" s="18" customFormat="1" ht="15.75">
      <c r="A76" s="41"/>
    </row>
    <row r="77" s="18" customFormat="1" ht="15.75">
      <c r="A77" s="41"/>
    </row>
    <row r="78" s="18" customFormat="1" ht="15.75">
      <c r="A78" s="41"/>
    </row>
    <row r="79" s="18" customFormat="1" ht="15.75">
      <c r="A79" s="41"/>
    </row>
    <row r="80" s="18" customFormat="1" ht="15.75">
      <c r="A80" s="41"/>
    </row>
    <row r="81" s="18" customFormat="1" ht="15.75">
      <c r="A81" s="41"/>
    </row>
    <row r="82" s="18" customFormat="1" ht="15.75">
      <c r="A82" s="41"/>
    </row>
    <row r="83" s="18" customFormat="1" ht="15.75">
      <c r="A83" s="41"/>
    </row>
    <row r="84" s="18" customFormat="1" ht="15.75">
      <c r="A84" s="41"/>
    </row>
    <row r="85" s="18" customFormat="1" ht="15.75">
      <c r="A85" s="41"/>
    </row>
    <row r="86" s="18" customFormat="1" ht="15.75">
      <c r="A86" s="41"/>
    </row>
    <row r="87" s="18" customFormat="1" ht="15.75">
      <c r="A87" s="41"/>
    </row>
    <row r="88" s="18" customFormat="1" ht="15.75">
      <c r="A88" s="41"/>
    </row>
    <row r="89" s="18" customFormat="1" ht="15.75">
      <c r="A89" s="41"/>
    </row>
    <row r="90" s="18" customFormat="1" ht="15.75">
      <c r="A90" s="41"/>
    </row>
    <row r="91" s="18" customFormat="1" ht="15.75">
      <c r="A91" s="41"/>
    </row>
    <row r="92" s="18" customFormat="1" ht="15.75">
      <c r="A92" s="41"/>
    </row>
    <row r="93" s="18" customFormat="1" ht="15.75">
      <c r="A93" s="41"/>
    </row>
    <row r="94" s="18" customFormat="1" ht="15.75">
      <c r="A94" s="41"/>
    </row>
    <row r="95" s="18" customFormat="1" ht="15.75">
      <c r="A95" s="41"/>
    </row>
    <row r="96" s="18" customFormat="1" ht="15.75">
      <c r="A96" s="41"/>
    </row>
    <row r="97" s="18" customFormat="1" ht="15.75">
      <c r="A97" s="41"/>
    </row>
    <row r="98" s="18" customFormat="1" ht="15.75">
      <c r="A98" s="41"/>
    </row>
    <row r="99" s="18" customFormat="1" ht="15.75">
      <c r="A99" s="41"/>
    </row>
    <row r="100" s="18" customFormat="1" ht="15.75">
      <c r="A100" s="41"/>
    </row>
    <row r="101" s="18" customFormat="1" ht="15.75">
      <c r="A101" s="41"/>
    </row>
    <row r="102" s="18" customFormat="1" ht="15.75">
      <c r="A102" s="41"/>
    </row>
    <row r="103" s="18" customFormat="1" ht="15.75">
      <c r="A103" s="41"/>
    </row>
    <row r="104" s="18" customFormat="1" ht="15.75">
      <c r="A104" s="41"/>
    </row>
  </sheetData>
  <sheetProtection/>
  <printOptions/>
  <pageMargins left="0.7874015748031497" right="0.7874015748031497" top="0.7874015748031497" bottom="0.7874015748031497" header="0.31496062992125984" footer="0.31496062992125984"/>
  <pageSetup firstPageNumber="5" useFirstPageNumber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pane ySplit="5" topLeftCell="A121" activePane="bottomLeft" state="frozen"/>
      <selection pane="topLeft" activeCell="A1" sqref="A1"/>
      <selection pane="bottomLeft" activeCell="K143" sqref="K143"/>
    </sheetView>
  </sheetViews>
  <sheetFormatPr defaultColWidth="9.00390625" defaultRowHeight="12.75"/>
  <cols>
    <col min="1" max="1" width="38.375" style="18" customWidth="1"/>
    <col min="2" max="6" width="9.75390625" style="18" customWidth="1"/>
    <col min="7" max="16384" width="9.125" style="18" customWidth="1"/>
  </cols>
  <sheetData>
    <row r="1" spans="1:6" s="4" customFormat="1" ht="15.75">
      <c r="A1" s="107" t="s">
        <v>309</v>
      </c>
      <c r="B1" s="107"/>
      <c r="C1" s="107"/>
      <c r="D1" s="107"/>
      <c r="E1" s="107"/>
      <c r="F1" s="107"/>
    </row>
    <row r="3" spans="1:7" ht="15.75">
      <c r="A3" s="122"/>
      <c r="B3" s="118" t="s">
        <v>33</v>
      </c>
      <c r="C3" s="119"/>
      <c r="D3" s="30" t="s">
        <v>204</v>
      </c>
      <c r="E3" s="114" t="s">
        <v>34</v>
      </c>
      <c r="F3" s="115"/>
      <c r="G3" s="26"/>
    </row>
    <row r="4" spans="1:7" ht="15.75">
      <c r="A4" s="123"/>
      <c r="B4" s="120"/>
      <c r="C4" s="121"/>
      <c r="D4" s="31" t="s">
        <v>32</v>
      </c>
      <c r="E4" s="116"/>
      <c r="F4" s="117"/>
      <c r="G4" s="26"/>
    </row>
    <row r="5" spans="1:6" ht="15.75">
      <c r="A5" s="124"/>
      <c r="B5" s="23" t="s">
        <v>204</v>
      </c>
      <c r="C5" s="22" t="s">
        <v>205</v>
      </c>
      <c r="D5" s="24" t="s">
        <v>205</v>
      </c>
      <c r="E5" s="22" t="s">
        <v>204</v>
      </c>
      <c r="F5" s="25" t="s">
        <v>205</v>
      </c>
    </row>
    <row r="6" spans="1:6" ht="15.75" customHeight="1">
      <c r="A6" s="21"/>
      <c r="B6" s="125" t="s">
        <v>35</v>
      </c>
      <c r="C6" s="125"/>
      <c r="D6" s="125"/>
      <c r="E6" s="125"/>
      <c r="F6" s="125"/>
    </row>
    <row r="7" spans="1:6" s="19" customFormat="1" ht="30" customHeight="1">
      <c r="A7" s="63" t="s">
        <v>166</v>
      </c>
      <c r="B7" s="19">
        <v>2440187</v>
      </c>
      <c r="C7" s="19">
        <v>2259456</v>
      </c>
      <c r="D7" s="36">
        <v>107.99887229492408</v>
      </c>
      <c r="E7" s="19">
        <v>1000</v>
      </c>
      <c r="F7" s="19">
        <v>1000</v>
      </c>
    </row>
    <row r="8" spans="1:6" ht="13.5" customHeight="1">
      <c r="A8" s="18" t="s">
        <v>154</v>
      </c>
      <c r="B8" s="19"/>
      <c r="D8" s="36"/>
      <c r="E8" s="28"/>
      <c r="F8" s="28"/>
    </row>
    <row r="9" spans="1:4" s="19" customFormat="1" ht="14.25" customHeight="1">
      <c r="A9" s="68" t="s">
        <v>157</v>
      </c>
      <c r="D9" s="36"/>
    </row>
    <row r="10" spans="1:6" ht="15.75">
      <c r="A10" s="65" t="s">
        <v>162</v>
      </c>
      <c r="B10" s="18">
        <v>351414</v>
      </c>
      <c r="C10" s="18">
        <v>222249</v>
      </c>
      <c r="D10" s="37">
        <f aca="true" t="shared" si="0" ref="D10:D19">B10/C10*100</f>
        <v>158.11724687175195</v>
      </c>
      <c r="E10" s="28">
        <v>144</v>
      </c>
      <c r="F10" s="18">
        <v>98</v>
      </c>
    </row>
    <row r="11" spans="1:6" ht="13.5" customHeight="1">
      <c r="A11" s="67" t="s">
        <v>155</v>
      </c>
      <c r="B11" s="18">
        <v>72730</v>
      </c>
      <c r="C11" s="18">
        <v>38979</v>
      </c>
      <c r="D11" s="37">
        <f t="shared" si="0"/>
        <v>186.58764976012725</v>
      </c>
      <c r="E11" s="28">
        <v>30</v>
      </c>
      <c r="F11" s="18">
        <v>17</v>
      </c>
    </row>
    <row r="12" spans="1:6" ht="13.5" customHeight="1">
      <c r="A12" s="67" t="s">
        <v>140</v>
      </c>
      <c r="B12" s="18">
        <v>672385</v>
      </c>
      <c r="C12" s="18">
        <v>455654</v>
      </c>
      <c r="D12" s="37">
        <f t="shared" si="0"/>
        <v>147.56481891961883</v>
      </c>
      <c r="E12" s="28">
        <v>275</v>
      </c>
      <c r="F12" s="18">
        <v>202</v>
      </c>
    </row>
    <row r="13" spans="1:6" ht="13.5" customHeight="1">
      <c r="A13" s="67" t="s">
        <v>141</v>
      </c>
      <c r="B13" s="18">
        <v>298725</v>
      </c>
      <c r="C13" s="18">
        <v>261066</v>
      </c>
      <c r="D13" s="37">
        <f t="shared" si="0"/>
        <v>114.42508790880468</v>
      </c>
      <c r="E13" s="28">
        <v>122</v>
      </c>
      <c r="F13" s="18">
        <v>116</v>
      </c>
    </row>
    <row r="14" spans="1:5" s="19" customFormat="1" ht="13.5" customHeight="1">
      <c r="A14" s="68" t="s">
        <v>156</v>
      </c>
      <c r="D14" s="36"/>
      <c r="E14" s="69"/>
    </row>
    <row r="15" spans="1:6" ht="13.5" customHeight="1">
      <c r="A15" s="67" t="s">
        <v>143</v>
      </c>
      <c r="B15" s="18">
        <v>446776</v>
      </c>
      <c r="C15" s="18">
        <v>446699</v>
      </c>
      <c r="D15" s="37">
        <f t="shared" si="0"/>
        <v>100.01723755817676</v>
      </c>
      <c r="E15" s="28">
        <v>183</v>
      </c>
      <c r="F15" s="18">
        <v>198</v>
      </c>
    </row>
    <row r="16" spans="1:6" ht="13.5" customHeight="1">
      <c r="A16" s="67" t="s">
        <v>144</v>
      </c>
      <c r="B16" s="18">
        <v>367037</v>
      </c>
      <c r="C16" s="18">
        <v>411272</v>
      </c>
      <c r="D16" s="37">
        <f t="shared" si="0"/>
        <v>89.24434437549846</v>
      </c>
      <c r="E16" s="28">
        <v>151</v>
      </c>
      <c r="F16" s="18">
        <v>182</v>
      </c>
    </row>
    <row r="17" spans="1:6" ht="13.5" customHeight="1">
      <c r="A17" s="67" t="s">
        <v>141</v>
      </c>
      <c r="B17" s="18">
        <v>194211</v>
      </c>
      <c r="C17" s="18">
        <v>285863</v>
      </c>
      <c r="D17" s="37">
        <f t="shared" si="0"/>
        <v>67.93848801698715</v>
      </c>
      <c r="E17" s="28">
        <v>80</v>
      </c>
      <c r="F17" s="18">
        <v>126</v>
      </c>
    </row>
    <row r="18" spans="1:5" s="68" customFormat="1" ht="13.5" customHeight="1">
      <c r="A18" s="68" t="s">
        <v>163</v>
      </c>
      <c r="D18" s="70"/>
      <c r="E18" s="71"/>
    </row>
    <row r="19" spans="1:6" s="68" customFormat="1" ht="13.5" customHeight="1">
      <c r="A19" s="68" t="s">
        <v>164</v>
      </c>
      <c r="B19" s="18">
        <v>24874</v>
      </c>
      <c r="C19" s="18">
        <v>135413</v>
      </c>
      <c r="D19" s="37">
        <f t="shared" si="0"/>
        <v>18.368989683412966</v>
      </c>
      <c r="E19" s="28">
        <v>10</v>
      </c>
      <c r="F19" s="18">
        <v>60</v>
      </c>
    </row>
    <row r="20" spans="1:6" ht="13.5" customHeight="1">
      <c r="A20" s="49" t="s">
        <v>165</v>
      </c>
      <c r="B20" s="18">
        <v>12035</v>
      </c>
      <c r="C20" s="18">
        <v>2261</v>
      </c>
      <c r="D20" s="40" t="s">
        <v>39</v>
      </c>
      <c r="E20" s="28">
        <v>5</v>
      </c>
      <c r="F20" s="18">
        <v>1</v>
      </c>
    </row>
    <row r="21" ht="12" customHeight="1">
      <c r="A21" s="18" t="s">
        <v>159</v>
      </c>
    </row>
    <row r="22" spans="1:6" s="19" customFormat="1" ht="17.25" customHeight="1">
      <c r="A22" s="20" t="s">
        <v>160</v>
      </c>
      <c r="B22" s="19">
        <v>1127750</v>
      </c>
      <c r="C22" s="19">
        <v>1080080</v>
      </c>
      <c r="D22" s="36">
        <v>104.41356195837346</v>
      </c>
      <c r="E22" s="19">
        <v>1000</v>
      </c>
      <c r="F22" s="19">
        <v>1000</v>
      </c>
    </row>
    <row r="23" spans="1:6" ht="13.5" customHeight="1">
      <c r="A23" s="18" t="s">
        <v>154</v>
      </c>
      <c r="D23" s="36"/>
      <c r="E23" s="28"/>
      <c r="F23" s="28"/>
    </row>
    <row r="24" spans="1:4" ht="13.5" customHeight="1">
      <c r="A24" s="68" t="s">
        <v>157</v>
      </c>
      <c r="D24" s="36"/>
    </row>
    <row r="25" spans="1:6" ht="15.75">
      <c r="A25" s="65" t="s">
        <v>162</v>
      </c>
      <c r="B25" s="18">
        <v>151399</v>
      </c>
      <c r="C25" s="18">
        <v>104476</v>
      </c>
      <c r="D25" s="37">
        <f>B25/C25*100</f>
        <v>144.91270722462573</v>
      </c>
      <c r="E25" s="28">
        <v>134</v>
      </c>
      <c r="F25" s="18">
        <v>97</v>
      </c>
    </row>
    <row r="26" spans="1:6" ht="13.5" customHeight="1">
      <c r="A26" s="67" t="s">
        <v>155</v>
      </c>
      <c r="B26" s="18">
        <v>33498</v>
      </c>
      <c r="C26" s="18">
        <v>18377</v>
      </c>
      <c r="D26" s="37">
        <f>B26/C26*100</f>
        <v>182.28220057680798</v>
      </c>
      <c r="E26" s="28">
        <v>30</v>
      </c>
      <c r="F26" s="18">
        <v>17</v>
      </c>
    </row>
    <row r="27" spans="1:6" ht="13.5" customHeight="1">
      <c r="A27" s="67" t="s">
        <v>140</v>
      </c>
      <c r="B27" s="18">
        <v>277611</v>
      </c>
      <c r="C27" s="18">
        <v>180042</v>
      </c>
      <c r="D27" s="37">
        <f>B27/C27*100</f>
        <v>154.19235511713933</v>
      </c>
      <c r="E27" s="28">
        <v>246</v>
      </c>
      <c r="F27" s="18">
        <v>167</v>
      </c>
    </row>
    <row r="28" spans="1:6" ht="13.5" customHeight="1">
      <c r="A28" s="67" t="s">
        <v>141</v>
      </c>
      <c r="B28" s="18">
        <v>174812</v>
      </c>
      <c r="C28" s="18">
        <v>171141</v>
      </c>
      <c r="D28" s="37">
        <f>B28/C28*100</f>
        <v>102.14501492921042</v>
      </c>
      <c r="E28" s="28">
        <v>155</v>
      </c>
      <c r="F28" s="18">
        <v>158</v>
      </c>
    </row>
    <row r="29" ht="13.5" customHeight="1">
      <c r="A29" s="68" t="s">
        <v>156</v>
      </c>
    </row>
    <row r="30" spans="1:6" ht="13.5" customHeight="1">
      <c r="A30" s="67" t="s">
        <v>143</v>
      </c>
      <c r="B30" s="18">
        <v>220442</v>
      </c>
      <c r="C30" s="18">
        <v>237538</v>
      </c>
      <c r="D30" s="37">
        <f>B30/C30*100</f>
        <v>92.80283575680522</v>
      </c>
      <c r="E30" s="28">
        <v>196</v>
      </c>
      <c r="F30" s="18">
        <v>220</v>
      </c>
    </row>
    <row r="31" spans="1:6" ht="13.5" customHeight="1">
      <c r="A31" s="67" t="s">
        <v>144</v>
      </c>
      <c r="B31" s="18">
        <v>179144</v>
      </c>
      <c r="C31" s="18">
        <v>203024</v>
      </c>
      <c r="D31" s="37">
        <f>B31/C31*100</f>
        <v>88.23784380171801</v>
      </c>
      <c r="E31" s="28">
        <v>159</v>
      </c>
      <c r="F31" s="18">
        <v>188</v>
      </c>
    </row>
    <row r="32" spans="1:6" ht="13.5" customHeight="1">
      <c r="A32" s="67" t="s">
        <v>141</v>
      </c>
      <c r="B32" s="18">
        <v>78133</v>
      </c>
      <c r="C32" s="18">
        <v>132723</v>
      </c>
      <c r="D32" s="37">
        <f>B32/C32*100</f>
        <v>58.86922387227534</v>
      </c>
      <c r="E32" s="28">
        <v>69</v>
      </c>
      <c r="F32" s="18">
        <v>123</v>
      </c>
    </row>
    <row r="33" s="68" customFormat="1" ht="13.5" customHeight="1">
      <c r="A33" s="68" t="s">
        <v>163</v>
      </c>
    </row>
    <row r="34" spans="1:6" s="68" customFormat="1" ht="13.5" customHeight="1">
      <c r="A34" s="68" t="s">
        <v>164</v>
      </c>
      <c r="B34" s="18">
        <v>6564</v>
      </c>
      <c r="C34" s="18">
        <v>31478</v>
      </c>
      <c r="D34" s="37">
        <f>B34/C34*100</f>
        <v>20.852658999936462</v>
      </c>
      <c r="E34" s="28">
        <v>6</v>
      </c>
      <c r="F34" s="18">
        <v>29</v>
      </c>
    </row>
    <row r="35" spans="1:6" ht="13.5" customHeight="1">
      <c r="A35" s="49" t="s">
        <v>165</v>
      </c>
      <c r="B35" s="18">
        <v>6147</v>
      </c>
      <c r="C35" s="18">
        <v>1281</v>
      </c>
      <c r="D35" s="40" t="s">
        <v>40</v>
      </c>
      <c r="E35" s="28">
        <v>5</v>
      </c>
      <c r="F35" s="18">
        <v>1</v>
      </c>
    </row>
    <row r="36" ht="12.75" customHeight="1"/>
    <row r="37" spans="1:6" s="19" customFormat="1" ht="18" customHeight="1">
      <c r="A37" s="20" t="s">
        <v>161</v>
      </c>
      <c r="B37" s="19">
        <v>1312437</v>
      </c>
      <c r="C37" s="19">
        <v>1179376</v>
      </c>
      <c r="D37" s="36">
        <v>111.2823221771513</v>
      </c>
      <c r="E37" s="19">
        <v>1000</v>
      </c>
      <c r="F37" s="19">
        <v>1000</v>
      </c>
    </row>
    <row r="38" spans="1:6" ht="13.5" customHeight="1">
      <c r="A38" s="18" t="s">
        <v>154</v>
      </c>
      <c r="D38" s="36"/>
      <c r="E38" s="28"/>
      <c r="F38" s="28"/>
    </row>
    <row r="39" spans="1:4" ht="13.5" customHeight="1">
      <c r="A39" s="68" t="s">
        <v>157</v>
      </c>
      <c r="D39" s="36"/>
    </row>
    <row r="40" spans="1:6" ht="15.75">
      <c r="A40" s="65" t="s">
        <v>162</v>
      </c>
      <c r="B40" s="64">
        <v>200015</v>
      </c>
      <c r="C40" s="18">
        <v>117773</v>
      </c>
      <c r="D40" s="37">
        <f>B40/C40*100</f>
        <v>169.83094597233662</v>
      </c>
      <c r="E40" s="28">
        <v>152</v>
      </c>
      <c r="F40" s="18">
        <v>100</v>
      </c>
    </row>
    <row r="41" spans="1:6" ht="13.5" customHeight="1">
      <c r="A41" s="67" t="s">
        <v>155</v>
      </c>
      <c r="B41" s="32">
        <v>39232</v>
      </c>
      <c r="C41" s="18">
        <v>20602</v>
      </c>
      <c r="D41" s="37">
        <f>B41/C41*100</f>
        <v>190.42811377536162</v>
      </c>
      <c r="E41" s="28">
        <v>30</v>
      </c>
      <c r="F41" s="18">
        <v>17</v>
      </c>
    </row>
    <row r="42" spans="1:6" ht="13.5" customHeight="1">
      <c r="A42" s="67" t="s">
        <v>140</v>
      </c>
      <c r="B42" s="32">
        <v>394774</v>
      </c>
      <c r="C42" s="18">
        <v>275612</v>
      </c>
      <c r="D42" s="37">
        <f>B42/C42*100</f>
        <v>143.2354179063321</v>
      </c>
      <c r="E42" s="28">
        <v>301</v>
      </c>
      <c r="F42" s="18">
        <v>234</v>
      </c>
    </row>
    <row r="43" spans="1:6" ht="13.5" customHeight="1">
      <c r="A43" s="67" t="s">
        <v>141</v>
      </c>
      <c r="B43" s="32">
        <v>123913</v>
      </c>
      <c r="C43" s="18">
        <v>89925</v>
      </c>
      <c r="D43" s="37">
        <f>B43/C43*100</f>
        <v>137.7959410619961</v>
      </c>
      <c r="E43" s="28">
        <v>94</v>
      </c>
      <c r="F43" s="18">
        <v>76</v>
      </c>
    </row>
    <row r="44" ht="13.5" customHeight="1">
      <c r="A44" s="68" t="s">
        <v>156</v>
      </c>
    </row>
    <row r="45" spans="1:6" ht="13.5" customHeight="1">
      <c r="A45" s="67" t="s">
        <v>143</v>
      </c>
      <c r="B45" s="32">
        <v>226334</v>
      </c>
      <c r="C45" s="18">
        <v>209161</v>
      </c>
      <c r="D45" s="37">
        <f>B45/C45*100</f>
        <v>108.21042163692086</v>
      </c>
      <c r="E45" s="28">
        <v>173</v>
      </c>
      <c r="F45" s="18">
        <v>177</v>
      </c>
    </row>
    <row r="46" spans="1:6" ht="13.5" customHeight="1">
      <c r="A46" s="67" t="s">
        <v>144</v>
      </c>
      <c r="B46" s="32">
        <v>187893</v>
      </c>
      <c r="C46" s="18">
        <v>208248</v>
      </c>
      <c r="D46" s="37">
        <f>B46/C46*100</f>
        <v>90.2255964042872</v>
      </c>
      <c r="E46" s="28">
        <v>143</v>
      </c>
      <c r="F46" s="18">
        <v>177</v>
      </c>
    </row>
    <row r="47" spans="1:6" ht="13.5" customHeight="1">
      <c r="A47" s="67" t="s">
        <v>141</v>
      </c>
      <c r="B47" s="32">
        <v>116078</v>
      </c>
      <c r="C47" s="18">
        <v>153140</v>
      </c>
      <c r="D47" s="37">
        <f>B47/C47*100</f>
        <v>75.79861564581428</v>
      </c>
      <c r="E47" s="28">
        <v>88</v>
      </c>
      <c r="F47" s="18">
        <v>130</v>
      </c>
    </row>
    <row r="48" s="66" customFormat="1" ht="13.5" customHeight="1">
      <c r="A48" s="68" t="s">
        <v>163</v>
      </c>
    </row>
    <row r="49" spans="1:6" s="66" customFormat="1" ht="13.5" customHeight="1">
      <c r="A49" s="68" t="s">
        <v>164</v>
      </c>
      <c r="B49" s="81">
        <v>18310</v>
      </c>
      <c r="C49" s="18">
        <v>103935</v>
      </c>
      <c r="D49" s="37">
        <f>B49/C49*100</f>
        <v>17.61677971809304</v>
      </c>
      <c r="E49" s="28">
        <v>14</v>
      </c>
      <c r="F49" s="18">
        <v>88</v>
      </c>
    </row>
    <row r="50" spans="1:6" ht="13.5" customHeight="1">
      <c r="A50" s="49" t="s">
        <v>165</v>
      </c>
      <c r="B50" s="32">
        <v>5888</v>
      </c>
      <c r="C50" s="18">
        <v>980</v>
      </c>
      <c r="D50" s="40" t="s">
        <v>41</v>
      </c>
      <c r="E50" s="28">
        <v>5</v>
      </c>
      <c r="F50" s="18">
        <v>1</v>
      </c>
    </row>
    <row r="51" spans="1:5" ht="13.5" customHeight="1">
      <c r="A51" s="67"/>
      <c r="B51" s="32"/>
      <c r="D51" s="40"/>
      <c r="E51" s="28"/>
    </row>
    <row r="52" spans="1:5" ht="13.5" customHeight="1">
      <c r="A52" s="67"/>
      <c r="B52" s="32"/>
      <c r="D52" s="40"/>
      <c r="E52" s="28"/>
    </row>
    <row r="53" spans="1:6" ht="13.5" customHeight="1">
      <c r="A53" s="67"/>
      <c r="B53" s="32"/>
      <c r="D53" s="40"/>
      <c r="E53" s="127" t="s">
        <v>168</v>
      </c>
      <c r="F53" s="127"/>
    </row>
    <row r="54" spans="1:6" ht="15.75" customHeight="1">
      <c r="A54" s="122"/>
      <c r="B54" s="118" t="s">
        <v>33</v>
      </c>
      <c r="C54" s="119"/>
      <c r="D54" s="30" t="s">
        <v>204</v>
      </c>
      <c r="E54" s="114" t="s">
        <v>34</v>
      </c>
      <c r="F54" s="115"/>
    </row>
    <row r="55" spans="1:6" ht="15" customHeight="1">
      <c r="A55" s="123"/>
      <c r="B55" s="120"/>
      <c r="C55" s="121"/>
      <c r="D55" s="31" t="s">
        <v>32</v>
      </c>
      <c r="E55" s="116"/>
      <c r="F55" s="117"/>
    </row>
    <row r="56" spans="1:6" ht="15.75" customHeight="1">
      <c r="A56" s="124"/>
      <c r="B56" s="23" t="s">
        <v>204</v>
      </c>
      <c r="C56" s="22" t="s">
        <v>205</v>
      </c>
      <c r="D56" s="24" t="s">
        <v>205</v>
      </c>
      <c r="E56" s="22" t="s">
        <v>204</v>
      </c>
      <c r="F56" s="25" t="s">
        <v>205</v>
      </c>
    </row>
    <row r="57" spans="2:6" ht="16.5" customHeight="1">
      <c r="B57" s="126" t="s">
        <v>36</v>
      </c>
      <c r="C57" s="126"/>
      <c r="D57" s="126"/>
      <c r="E57" s="126"/>
      <c r="F57" s="126"/>
    </row>
    <row r="58" spans="1:6" s="19" customFormat="1" ht="32.25" customHeight="1">
      <c r="A58" s="72" t="s">
        <v>166</v>
      </c>
      <c r="B58" s="19">
        <v>1866649</v>
      </c>
      <c r="C58" s="15">
        <v>1657712</v>
      </c>
      <c r="D58" s="36">
        <v>112.60393844045286</v>
      </c>
      <c r="E58" s="19">
        <v>1000</v>
      </c>
      <c r="F58" s="19">
        <v>1000</v>
      </c>
    </row>
    <row r="59" spans="1:8" ht="12.75" customHeight="1">
      <c r="A59" s="18" t="s">
        <v>154</v>
      </c>
      <c r="B59" s="19"/>
      <c r="D59" s="36"/>
      <c r="E59" s="28"/>
      <c r="F59" s="28"/>
      <c r="H59" s="19"/>
    </row>
    <row r="60" spans="1:8" ht="15.75">
      <c r="A60" s="68" t="s">
        <v>157</v>
      </c>
      <c r="B60" s="19"/>
      <c r="D60" s="36"/>
      <c r="H60" s="19"/>
    </row>
    <row r="61" spans="1:8" ht="14.25" customHeight="1">
      <c r="A61" s="65" t="s">
        <v>162</v>
      </c>
      <c r="B61" s="18">
        <v>316203</v>
      </c>
      <c r="C61" s="18">
        <v>195576</v>
      </c>
      <c r="D61" s="37">
        <f>B61/C61*100</f>
        <v>161.677813228617</v>
      </c>
      <c r="E61" s="28">
        <v>170</v>
      </c>
      <c r="F61" s="18">
        <v>118</v>
      </c>
      <c r="H61" s="19"/>
    </row>
    <row r="62" spans="1:8" ht="13.5" customHeight="1">
      <c r="A62" s="67" t="s">
        <v>155</v>
      </c>
      <c r="B62" s="18">
        <v>66731</v>
      </c>
      <c r="C62" s="18">
        <v>34661</v>
      </c>
      <c r="D62" s="37">
        <f>B62/C62*100</f>
        <v>192.52473962089957</v>
      </c>
      <c r="E62" s="28">
        <v>36</v>
      </c>
      <c r="F62" s="18">
        <v>21</v>
      </c>
      <c r="H62" s="19"/>
    </row>
    <row r="63" spans="1:8" ht="13.5" customHeight="1">
      <c r="A63" s="67" t="s">
        <v>140</v>
      </c>
      <c r="B63" s="18">
        <v>553397</v>
      </c>
      <c r="C63" s="18">
        <v>368984</v>
      </c>
      <c r="D63" s="37">
        <f>B63/C63*100</f>
        <v>149.9785898575548</v>
      </c>
      <c r="E63" s="28">
        <v>296</v>
      </c>
      <c r="F63" s="18">
        <v>223</v>
      </c>
      <c r="H63" s="19"/>
    </row>
    <row r="64" spans="1:8" ht="13.5" customHeight="1">
      <c r="A64" s="67" t="s">
        <v>141</v>
      </c>
      <c r="B64" s="18">
        <v>204754</v>
      </c>
      <c r="C64" s="18">
        <v>185701</v>
      </c>
      <c r="D64" s="37">
        <f>B64/C64*100</f>
        <v>110.2600416799048</v>
      </c>
      <c r="E64" s="28">
        <v>110</v>
      </c>
      <c r="F64" s="18">
        <v>112</v>
      </c>
      <c r="H64" s="19"/>
    </row>
    <row r="65" spans="1:8" ht="13.5" customHeight="1">
      <c r="A65" s="68" t="s">
        <v>156</v>
      </c>
      <c r="H65" s="19"/>
    </row>
    <row r="66" spans="1:8" ht="15.75">
      <c r="A66" s="67" t="s">
        <v>143</v>
      </c>
      <c r="B66" s="18">
        <v>350815</v>
      </c>
      <c r="C66" s="18">
        <v>346030</v>
      </c>
      <c r="D66" s="37">
        <f>B66/C66*100</f>
        <v>101.3828280784903</v>
      </c>
      <c r="E66" s="28">
        <v>188</v>
      </c>
      <c r="F66" s="18">
        <v>209</v>
      </c>
      <c r="H66" s="19"/>
    </row>
    <row r="67" spans="1:8" ht="15.75">
      <c r="A67" s="67" t="s">
        <v>144</v>
      </c>
      <c r="B67" s="18">
        <v>245186</v>
      </c>
      <c r="C67" s="18">
        <v>288875</v>
      </c>
      <c r="D67" s="37">
        <f>B67/C67*100</f>
        <v>84.87615750757249</v>
      </c>
      <c r="E67" s="28">
        <v>131</v>
      </c>
      <c r="F67" s="18">
        <v>174</v>
      </c>
      <c r="H67" s="19"/>
    </row>
    <row r="68" spans="1:8" ht="15.75">
      <c r="A68" s="67" t="s">
        <v>141</v>
      </c>
      <c r="B68" s="18">
        <v>105472</v>
      </c>
      <c r="C68" s="18">
        <v>162154</v>
      </c>
      <c r="D68" s="37">
        <f>B68/C68*100</f>
        <v>65.04434056514178</v>
      </c>
      <c r="E68" s="28">
        <v>56</v>
      </c>
      <c r="F68" s="18">
        <v>98</v>
      </c>
      <c r="H68" s="19"/>
    </row>
    <row r="69" spans="1:8" ht="14.25" customHeight="1">
      <c r="A69" s="68" t="s">
        <v>163</v>
      </c>
      <c r="H69" s="19"/>
    </row>
    <row r="70" spans="1:8" s="66" customFormat="1" ht="15.75">
      <c r="A70" s="68" t="s">
        <v>164</v>
      </c>
      <c r="B70" s="18">
        <v>12139</v>
      </c>
      <c r="C70" s="18">
        <v>73470</v>
      </c>
      <c r="D70" s="37">
        <f>B70/C70*100</f>
        <v>16.522390091193685</v>
      </c>
      <c r="E70" s="28">
        <v>7</v>
      </c>
      <c r="F70" s="18">
        <v>44</v>
      </c>
      <c r="H70" s="68"/>
    </row>
    <row r="71" spans="1:8" ht="15.75">
      <c r="A71" s="49" t="s">
        <v>165</v>
      </c>
      <c r="B71" s="18">
        <v>11952</v>
      </c>
      <c r="C71" s="18">
        <v>2261</v>
      </c>
      <c r="D71" s="40" t="s">
        <v>39</v>
      </c>
      <c r="E71" s="28">
        <v>6</v>
      </c>
      <c r="F71" s="18">
        <v>1</v>
      </c>
      <c r="H71" s="19"/>
    </row>
    <row r="72" spans="1:8" ht="12" customHeight="1">
      <c r="A72" s="18" t="s">
        <v>159</v>
      </c>
      <c r="H72" s="19"/>
    </row>
    <row r="73" spans="1:6" s="19" customFormat="1" ht="15.75" customHeight="1">
      <c r="A73" s="20" t="s">
        <v>160</v>
      </c>
      <c r="B73" s="19">
        <f>B76+B77+B78+B79+B81+B82+B83+B85+B86</f>
        <v>851364</v>
      </c>
      <c r="C73" s="19">
        <f>C76+C77+C78+C79+C81+C82+C83+C85+C86</f>
        <v>775640</v>
      </c>
      <c r="D73" s="36">
        <f>B73/C73*100</f>
        <v>109.76277654582023</v>
      </c>
      <c r="E73" s="19">
        <v>1000</v>
      </c>
      <c r="F73" s="19">
        <v>1000</v>
      </c>
    </row>
    <row r="74" spans="1:6" ht="15.75">
      <c r="A74" s="18" t="s">
        <v>154</v>
      </c>
      <c r="D74" s="36"/>
      <c r="E74" s="28"/>
      <c r="F74" s="28"/>
    </row>
    <row r="75" spans="1:4" ht="15.75">
      <c r="A75" s="68" t="s">
        <v>157</v>
      </c>
      <c r="D75" s="36"/>
    </row>
    <row r="76" spans="1:6" ht="15.75">
      <c r="A76" s="65" t="s">
        <v>162</v>
      </c>
      <c r="B76" s="18">
        <v>136145</v>
      </c>
      <c r="C76" s="18">
        <v>91671</v>
      </c>
      <c r="D76" s="37">
        <f>B76/C76*100</f>
        <v>148.51479748230082</v>
      </c>
      <c r="E76" s="28">
        <v>160</v>
      </c>
      <c r="F76" s="18">
        <v>118</v>
      </c>
    </row>
    <row r="77" spans="1:6" ht="15.75">
      <c r="A77" s="67" t="s">
        <v>155</v>
      </c>
      <c r="B77" s="18">
        <v>30755</v>
      </c>
      <c r="C77" s="18">
        <v>16266</v>
      </c>
      <c r="D77" s="37">
        <f>B77/C77*100</f>
        <v>189.075371941473</v>
      </c>
      <c r="E77" s="28">
        <v>36</v>
      </c>
      <c r="F77" s="18">
        <v>21</v>
      </c>
    </row>
    <row r="78" spans="1:6" ht="15.75">
      <c r="A78" s="67" t="s">
        <v>140</v>
      </c>
      <c r="B78" s="18">
        <v>230446</v>
      </c>
      <c r="C78" s="18">
        <v>145175</v>
      </c>
      <c r="D78" s="37">
        <f>B78/C78*100</f>
        <v>158.7366970897193</v>
      </c>
      <c r="E78" s="28">
        <v>271</v>
      </c>
      <c r="F78" s="18">
        <v>187</v>
      </c>
    </row>
    <row r="79" spans="1:6" ht="15.75">
      <c r="A79" s="67" t="s">
        <v>141</v>
      </c>
      <c r="B79" s="18">
        <v>115115</v>
      </c>
      <c r="C79" s="18">
        <v>115982</v>
      </c>
      <c r="D79" s="37">
        <f>B79/C79*100</f>
        <v>99.2524702108948</v>
      </c>
      <c r="E79" s="28">
        <v>135</v>
      </c>
      <c r="F79" s="18">
        <v>149</v>
      </c>
    </row>
    <row r="80" ht="14.25" customHeight="1">
      <c r="A80" s="68" t="s">
        <v>156</v>
      </c>
    </row>
    <row r="81" spans="1:6" ht="15.75">
      <c r="A81" s="67" t="s">
        <v>143</v>
      </c>
      <c r="B81" s="18">
        <v>171673</v>
      </c>
      <c r="C81" s="18">
        <v>177792</v>
      </c>
      <c r="D81" s="37">
        <f>B81/C81*100</f>
        <v>96.55833783297336</v>
      </c>
      <c r="E81" s="28">
        <v>202</v>
      </c>
      <c r="F81" s="18">
        <v>229</v>
      </c>
    </row>
    <row r="82" spans="1:6" ht="15.75">
      <c r="A82" s="67" t="s">
        <v>144</v>
      </c>
      <c r="B82" s="18">
        <v>118590</v>
      </c>
      <c r="C82" s="18">
        <v>140063</v>
      </c>
      <c r="D82" s="37">
        <f>B82/C82*100</f>
        <v>84.6690417883381</v>
      </c>
      <c r="E82" s="28">
        <v>139</v>
      </c>
      <c r="F82" s="18">
        <v>181</v>
      </c>
    </row>
    <row r="83" spans="1:6" ht="15.75">
      <c r="A83" s="67" t="s">
        <v>141</v>
      </c>
      <c r="B83" s="18">
        <v>39674</v>
      </c>
      <c r="C83" s="18">
        <v>72186</v>
      </c>
      <c r="D83" s="37">
        <f>B83/C83*100</f>
        <v>54.96079572216219</v>
      </c>
      <c r="E83" s="28">
        <v>47</v>
      </c>
      <c r="F83" s="18">
        <v>93</v>
      </c>
    </row>
    <row r="84" ht="13.5" customHeight="1">
      <c r="A84" s="68" t="s">
        <v>163</v>
      </c>
    </row>
    <row r="85" spans="1:6" s="66" customFormat="1" ht="15.75">
      <c r="A85" s="68" t="s">
        <v>164</v>
      </c>
      <c r="B85" s="18">
        <v>2875</v>
      </c>
      <c r="C85" s="18">
        <v>15224</v>
      </c>
      <c r="D85" s="37">
        <f>B85/C85*100</f>
        <v>18.884655806621126</v>
      </c>
      <c r="E85" s="28">
        <v>3</v>
      </c>
      <c r="F85" s="18">
        <v>20</v>
      </c>
    </row>
    <row r="86" spans="1:6" ht="15.75">
      <c r="A86" s="49" t="s">
        <v>165</v>
      </c>
      <c r="B86" s="18">
        <v>6091</v>
      </c>
      <c r="C86" s="18">
        <v>1281</v>
      </c>
      <c r="D86" s="40" t="s">
        <v>40</v>
      </c>
      <c r="E86" s="28">
        <v>7</v>
      </c>
      <c r="F86" s="18">
        <v>2</v>
      </c>
    </row>
    <row r="87" ht="10.5" customHeight="1"/>
    <row r="88" spans="1:6" s="19" customFormat="1" ht="16.5" customHeight="1">
      <c r="A88" s="20" t="s">
        <v>161</v>
      </c>
      <c r="B88" s="19">
        <v>1015285</v>
      </c>
      <c r="C88" s="19">
        <v>882072</v>
      </c>
      <c r="D88" s="36">
        <v>115.10228189989027</v>
      </c>
      <c r="E88" s="19">
        <v>1000</v>
      </c>
      <c r="F88" s="19">
        <v>1000</v>
      </c>
    </row>
    <row r="89" spans="1:6" ht="14.25" customHeight="1">
      <c r="A89" s="18" t="s">
        <v>154</v>
      </c>
      <c r="D89" s="37"/>
      <c r="E89" s="28"/>
      <c r="F89" s="28"/>
    </row>
    <row r="90" spans="1:4" ht="14.25" customHeight="1">
      <c r="A90" s="68" t="s">
        <v>157</v>
      </c>
      <c r="D90" s="37"/>
    </row>
    <row r="91" spans="1:6" ht="15.75">
      <c r="A91" s="65" t="s">
        <v>162</v>
      </c>
      <c r="B91" s="18">
        <v>180058</v>
      </c>
      <c r="C91" s="18">
        <v>103905</v>
      </c>
      <c r="D91" s="37">
        <f>B91/C91*100</f>
        <v>173.29098695924162</v>
      </c>
      <c r="E91" s="28">
        <v>177</v>
      </c>
      <c r="F91" s="18">
        <v>118</v>
      </c>
    </row>
    <row r="92" spans="1:6" ht="15.75">
      <c r="A92" s="67" t="s">
        <v>155</v>
      </c>
      <c r="B92" s="18">
        <v>35976</v>
      </c>
      <c r="C92" s="18">
        <v>18395</v>
      </c>
      <c r="D92" s="37">
        <f>B92/C92*100</f>
        <v>195.57488447947813</v>
      </c>
      <c r="E92" s="28">
        <v>36</v>
      </c>
      <c r="F92" s="18">
        <v>21</v>
      </c>
    </row>
    <row r="93" spans="1:6" ht="15.75">
      <c r="A93" s="67" t="s">
        <v>140</v>
      </c>
      <c r="B93" s="18">
        <v>322951</v>
      </c>
      <c r="C93" s="18">
        <v>223809</v>
      </c>
      <c r="D93" s="37">
        <f>B93/C93*100</f>
        <v>144.29759303691986</v>
      </c>
      <c r="E93" s="28">
        <v>318</v>
      </c>
      <c r="F93" s="18">
        <v>254</v>
      </c>
    </row>
    <row r="94" spans="1:6" ht="15.75">
      <c r="A94" s="67" t="s">
        <v>141</v>
      </c>
      <c r="B94" s="18">
        <v>89639</v>
      </c>
      <c r="C94" s="18">
        <v>69719</v>
      </c>
      <c r="D94" s="37">
        <f>B94/C94*100</f>
        <v>128.5718383797817</v>
      </c>
      <c r="E94" s="28">
        <v>88</v>
      </c>
      <c r="F94" s="18">
        <v>79</v>
      </c>
    </row>
    <row r="95" ht="14.25" customHeight="1">
      <c r="A95" s="68" t="s">
        <v>156</v>
      </c>
    </row>
    <row r="96" spans="1:6" ht="15.75">
      <c r="A96" s="67" t="s">
        <v>143</v>
      </c>
      <c r="B96" s="18">
        <v>179142</v>
      </c>
      <c r="C96" s="18">
        <v>168238</v>
      </c>
      <c r="D96" s="37">
        <f>B96/C96*100</f>
        <v>106.48129435680404</v>
      </c>
      <c r="E96" s="28">
        <v>176</v>
      </c>
      <c r="F96" s="18">
        <v>191</v>
      </c>
    </row>
    <row r="97" spans="1:6" ht="15.75">
      <c r="A97" s="67" t="s">
        <v>144</v>
      </c>
      <c r="B97" s="18">
        <v>126596</v>
      </c>
      <c r="C97" s="18">
        <v>148812</v>
      </c>
      <c r="D97" s="37">
        <f>B97/C97*100</f>
        <v>85.07109641695563</v>
      </c>
      <c r="E97" s="28">
        <v>125</v>
      </c>
      <c r="F97" s="18">
        <v>168</v>
      </c>
    </row>
    <row r="98" spans="1:6" ht="15.75">
      <c r="A98" s="67" t="s">
        <v>141</v>
      </c>
      <c r="B98" s="18">
        <v>65798</v>
      </c>
      <c r="C98" s="18">
        <v>89968</v>
      </c>
      <c r="D98" s="37">
        <f>B98/C98*100</f>
        <v>73.13489240618887</v>
      </c>
      <c r="E98" s="28">
        <v>65</v>
      </c>
      <c r="F98" s="18">
        <v>102</v>
      </c>
    </row>
    <row r="99" ht="15.75">
      <c r="A99" s="68" t="s">
        <v>163</v>
      </c>
    </row>
    <row r="100" spans="1:6" s="66" customFormat="1" ht="15.75">
      <c r="A100" s="68" t="s">
        <v>164</v>
      </c>
      <c r="B100" s="18">
        <v>9264</v>
      </c>
      <c r="C100" s="18">
        <v>58246</v>
      </c>
      <c r="D100" s="37">
        <f>B100/C100*100</f>
        <v>15.904954846684753</v>
      </c>
      <c r="E100" s="28">
        <v>9</v>
      </c>
      <c r="F100" s="18">
        <v>66</v>
      </c>
    </row>
    <row r="101" spans="1:6" ht="15.75">
      <c r="A101" s="49" t="s">
        <v>165</v>
      </c>
      <c r="B101" s="18">
        <v>5861</v>
      </c>
      <c r="C101" s="18">
        <v>980</v>
      </c>
      <c r="D101" s="40" t="s">
        <v>41</v>
      </c>
      <c r="E101" s="28">
        <v>6</v>
      </c>
      <c r="F101" s="18">
        <v>1</v>
      </c>
    </row>
    <row r="102" spans="4:6" ht="15.75">
      <c r="D102" s="40"/>
      <c r="E102" s="127" t="s">
        <v>175</v>
      </c>
      <c r="F102" s="127"/>
    </row>
    <row r="103" spans="1:6" ht="15.75" customHeight="1">
      <c r="A103" s="122"/>
      <c r="B103" s="118" t="s">
        <v>33</v>
      </c>
      <c r="C103" s="119"/>
      <c r="D103" s="30" t="s">
        <v>204</v>
      </c>
      <c r="E103" s="114" t="s">
        <v>34</v>
      </c>
      <c r="F103" s="115"/>
    </row>
    <row r="104" spans="1:6" ht="15.75">
      <c r="A104" s="123"/>
      <c r="B104" s="120"/>
      <c r="C104" s="121"/>
      <c r="D104" s="31" t="s">
        <v>32</v>
      </c>
      <c r="E104" s="116"/>
      <c r="F104" s="117"/>
    </row>
    <row r="105" spans="1:6" ht="15.75">
      <c r="A105" s="124"/>
      <c r="B105" s="23" t="s">
        <v>204</v>
      </c>
      <c r="C105" s="22" t="s">
        <v>205</v>
      </c>
      <c r="D105" s="24" t="s">
        <v>205</v>
      </c>
      <c r="E105" s="22" t="s">
        <v>204</v>
      </c>
      <c r="F105" s="25" t="s">
        <v>205</v>
      </c>
    </row>
    <row r="106" spans="2:6" ht="15.75">
      <c r="B106" s="128" t="s">
        <v>37</v>
      </c>
      <c r="C106" s="128"/>
      <c r="D106" s="128"/>
      <c r="E106" s="128"/>
      <c r="F106" s="128"/>
    </row>
    <row r="107" spans="1:6" s="19" customFormat="1" ht="31.5">
      <c r="A107" s="63" t="s">
        <v>167</v>
      </c>
      <c r="B107" s="19">
        <v>573538</v>
      </c>
      <c r="C107" s="19">
        <v>601744</v>
      </c>
      <c r="D107" s="36">
        <v>95.3126246377197</v>
      </c>
      <c r="E107" s="19">
        <v>1000</v>
      </c>
      <c r="F107" s="19">
        <v>1000</v>
      </c>
    </row>
    <row r="108" spans="1:6" ht="14.25" customHeight="1">
      <c r="A108" s="18" t="s">
        <v>154</v>
      </c>
      <c r="D108" s="36"/>
      <c r="E108" s="28"/>
      <c r="F108" s="28"/>
    </row>
    <row r="109" spans="1:4" ht="15.75">
      <c r="A109" s="68" t="s">
        <v>157</v>
      </c>
      <c r="D109" s="36"/>
    </row>
    <row r="110" spans="1:6" ht="15.75">
      <c r="A110" s="65" t="s">
        <v>162</v>
      </c>
      <c r="B110" s="18">
        <v>35211</v>
      </c>
      <c r="C110" s="18">
        <v>26673</v>
      </c>
      <c r="D110" s="37">
        <f>B110/C110*100</f>
        <v>132.00989764930827</v>
      </c>
      <c r="E110" s="28">
        <v>62</v>
      </c>
      <c r="F110" s="18">
        <v>44</v>
      </c>
    </row>
    <row r="111" spans="1:6" ht="15.75">
      <c r="A111" s="67" t="s">
        <v>155</v>
      </c>
      <c r="B111" s="18">
        <v>5999</v>
      </c>
      <c r="C111" s="18">
        <v>4318</v>
      </c>
      <c r="D111" s="37">
        <f>B111/C111*100</f>
        <v>138.9300602130616</v>
      </c>
      <c r="E111" s="28">
        <v>10</v>
      </c>
      <c r="F111" s="18">
        <v>7</v>
      </c>
    </row>
    <row r="112" spans="1:6" ht="14.25" customHeight="1">
      <c r="A112" s="67" t="s">
        <v>140</v>
      </c>
      <c r="B112" s="18">
        <v>118988</v>
      </c>
      <c r="C112" s="18">
        <v>86670</v>
      </c>
      <c r="D112" s="37">
        <f>B112/C112*100</f>
        <v>137.28856582439138</v>
      </c>
      <c r="E112" s="28">
        <v>208</v>
      </c>
      <c r="F112" s="18">
        <v>144</v>
      </c>
    </row>
    <row r="113" spans="1:6" ht="14.25" customHeight="1">
      <c r="A113" s="67" t="s">
        <v>141</v>
      </c>
      <c r="B113" s="18">
        <v>93971</v>
      </c>
      <c r="C113" s="18">
        <v>75365</v>
      </c>
      <c r="D113" s="37">
        <f>B113/C113*100</f>
        <v>124.68785245140317</v>
      </c>
      <c r="E113" s="28">
        <v>164</v>
      </c>
      <c r="F113" s="18">
        <v>125</v>
      </c>
    </row>
    <row r="114" ht="13.5" customHeight="1">
      <c r="A114" s="68" t="s">
        <v>156</v>
      </c>
    </row>
    <row r="115" spans="1:6" ht="15.75">
      <c r="A115" s="67" t="s">
        <v>143</v>
      </c>
      <c r="B115" s="18">
        <v>95961</v>
      </c>
      <c r="C115" s="18">
        <v>100669</v>
      </c>
      <c r="D115" s="37">
        <f>B115/C115*100</f>
        <v>95.32328720857464</v>
      </c>
      <c r="E115" s="28">
        <v>167</v>
      </c>
      <c r="F115" s="18">
        <v>167</v>
      </c>
    </row>
    <row r="116" spans="1:6" ht="15.75">
      <c r="A116" s="67" t="s">
        <v>144</v>
      </c>
      <c r="B116" s="18">
        <v>121851</v>
      </c>
      <c r="C116" s="18">
        <v>122397</v>
      </c>
      <c r="D116" s="37">
        <f>B116/C116*100</f>
        <v>99.55391063506458</v>
      </c>
      <c r="E116" s="28">
        <v>212</v>
      </c>
      <c r="F116" s="18">
        <v>204</v>
      </c>
    </row>
    <row r="117" spans="1:6" ht="15.75">
      <c r="A117" s="67" t="s">
        <v>141</v>
      </c>
      <c r="B117" s="18">
        <v>88739</v>
      </c>
      <c r="C117" s="18">
        <v>123709</v>
      </c>
      <c r="D117" s="37">
        <f>B117/C117*100</f>
        <v>71.7320485979193</v>
      </c>
      <c r="E117" s="28">
        <v>155</v>
      </c>
      <c r="F117" s="18">
        <v>206</v>
      </c>
    </row>
    <row r="118" ht="13.5" customHeight="1">
      <c r="A118" s="68" t="s">
        <v>163</v>
      </c>
    </row>
    <row r="119" spans="1:6" s="66" customFormat="1" ht="15.75">
      <c r="A119" s="68" t="s">
        <v>164</v>
      </c>
      <c r="B119" s="18">
        <v>12735</v>
      </c>
      <c r="C119" s="18">
        <v>61943</v>
      </c>
      <c r="D119" s="37">
        <f>B119/C119*100</f>
        <v>20.55922380252813</v>
      </c>
      <c r="E119" s="28">
        <v>22</v>
      </c>
      <c r="F119" s="18">
        <v>103</v>
      </c>
    </row>
    <row r="120" spans="1:6" ht="15.75">
      <c r="A120" s="49" t="s">
        <v>165</v>
      </c>
      <c r="B120" s="18">
        <v>83</v>
      </c>
      <c r="C120" s="50" t="s">
        <v>66</v>
      </c>
      <c r="D120" s="38" t="s">
        <v>38</v>
      </c>
      <c r="E120" s="28">
        <v>0</v>
      </c>
      <c r="F120" s="50" t="s">
        <v>66</v>
      </c>
    </row>
    <row r="121" ht="11.25" customHeight="1"/>
    <row r="122" spans="1:6" s="19" customFormat="1" ht="17.25" customHeight="1">
      <c r="A122" s="20" t="s">
        <v>160</v>
      </c>
      <c r="B122" s="19">
        <v>276386</v>
      </c>
      <c r="C122" s="19">
        <v>304440</v>
      </c>
      <c r="D122" s="36">
        <v>90.78504795690449</v>
      </c>
      <c r="E122" s="19">
        <v>1000</v>
      </c>
      <c r="F122" s="19">
        <v>1000</v>
      </c>
    </row>
    <row r="123" spans="1:6" ht="15.75">
      <c r="A123" s="18" t="s">
        <v>154</v>
      </c>
      <c r="D123" s="36"/>
      <c r="E123" s="28"/>
      <c r="F123" s="28"/>
    </row>
    <row r="124" spans="1:4" ht="12.75" customHeight="1">
      <c r="A124" s="68" t="s">
        <v>157</v>
      </c>
      <c r="D124" s="36"/>
    </row>
    <row r="125" spans="1:6" ht="15.75">
      <c r="A125" s="65" t="s">
        <v>162</v>
      </c>
      <c r="B125" s="18">
        <v>15254</v>
      </c>
      <c r="C125" s="18">
        <v>12805</v>
      </c>
      <c r="D125" s="37">
        <f>B125/C125*100</f>
        <v>119.12534166341273</v>
      </c>
      <c r="E125" s="28">
        <v>56</v>
      </c>
      <c r="F125" s="18">
        <v>42</v>
      </c>
    </row>
    <row r="126" spans="1:6" ht="15" customHeight="1">
      <c r="A126" s="67" t="s">
        <v>155</v>
      </c>
      <c r="B126" s="18">
        <v>2743</v>
      </c>
      <c r="C126" s="18">
        <v>2111</v>
      </c>
      <c r="D126" s="37">
        <f>B126/C126*100</f>
        <v>129.93841781146375</v>
      </c>
      <c r="E126" s="28">
        <v>10</v>
      </c>
      <c r="F126" s="18">
        <v>7</v>
      </c>
    </row>
    <row r="127" spans="1:6" ht="14.25" customHeight="1">
      <c r="A127" s="67" t="s">
        <v>140</v>
      </c>
      <c r="B127" s="18">
        <v>47165</v>
      </c>
      <c r="C127" s="18">
        <v>34867</v>
      </c>
      <c r="D127" s="37">
        <f>B127/C127*100</f>
        <v>135.2711733157427</v>
      </c>
      <c r="E127" s="28">
        <v>171</v>
      </c>
      <c r="F127" s="18">
        <v>115</v>
      </c>
    </row>
    <row r="128" spans="1:6" ht="15.75">
      <c r="A128" s="67" t="s">
        <v>141</v>
      </c>
      <c r="B128" s="18">
        <v>59697</v>
      </c>
      <c r="C128" s="18">
        <v>55159</v>
      </c>
      <c r="D128" s="37">
        <f>B128/C128*100</f>
        <v>108.22712521981907</v>
      </c>
      <c r="E128" s="28">
        <v>216</v>
      </c>
      <c r="F128" s="18">
        <v>181</v>
      </c>
    </row>
    <row r="129" ht="13.5" customHeight="1">
      <c r="A129" s="68" t="s">
        <v>156</v>
      </c>
    </row>
    <row r="130" spans="1:6" ht="15.75">
      <c r="A130" s="67" t="s">
        <v>143</v>
      </c>
      <c r="B130" s="18">
        <v>48769</v>
      </c>
      <c r="C130" s="18">
        <v>59746</v>
      </c>
      <c r="D130" s="37">
        <f>B130/C130*100</f>
        <v>81.62722190606902</v>
      </c>
      <c r="E130" s="28">
        <v>176</v>
      </c>
      <c r="F130" s="18">
        <v>196</v>
      </c>
    </row>
    <row r="131" spans="1:6" ht="15.75">
      <c r="A131" s="67" t="s">
        <v>144</v>
      </c>
      <c r="B131" s="18">
        <v>60554</v>
      </c>
      <c r="C131" s="18">
        <v>62961</v>
      </c>
      <c r="D131" s="37">
        <f>B131/C131*100</f>
        <v>96.17699845936374</v>
      </c>
      <c r="E131" s="28">
        <v>219</v>
      </c>
      <c r="F131" s="18">
        <v>207</v>
      </c>
    </row>
    <row r="132" spans="1:6" ht="15.75">
      <c r="A132" s="67" t="s">
        <v>141</v>
      </c>
      <c r="B132" s="18">
        <v>38459</v>
      </c>
      <c r="C132" s="18">
        <v>60537</v>
      </c>
      <c r="D132" s="37">
        <f>B132/C132*100</f>
        <v>63.52974214116986</v>
      </c>
      <c r="E132" s="28">
        <v>139</v>
      </c>
      <c r="F132" s="18">
        <v>199</v>
      </c>
    </row>
    <row r="133" ht="14.25" customHeight="1">
      <c r="A133" s="68" t="s">
        <v>163</v>
      </c>
    </row>
    <row r="134" spans="1:6" s="66" customFormat="1" ht="15.75">
      <c r="A134" s="68" t="s">
        <v>164</v>
      </c>
      <c r="B134" s="18">
        <v>3689</v>
      </c>
      <c r="C134" s="18">
        <v>16254</v>
      </c>
      <c r="D134" s="37">
        <f>B134/C134*100</f>
        <v>22.695951765719208</v>
      </c>
      <c r="E134" s="28">
        <v>13</v>
      </c>
      <c r="F134" s="18">
        <v>53</v>
      </c>
    </row>
    <row r="135" spans="1:6" ht="15.75">
      <c r="A135" s="49" t="s">
        <v>165</v>
      </c>
      <c r="B135" s="18">
        <v>56</v>
      </c>
      <c r="C135" s="50" t="s">
        <v>66</v>
      </c>
      <c r="D135" s="38" t="s">
        <v>38</v>
      </c>
      <c r="E135" s="28">
        <v>0</v>
      </c>
      <c r="F135" s="50" t="s">
        <v>66</v>
      </c>
    </row>
    <row r="136" ht="12" customHeight="1"/>
    <row r="137" spans="1:6" s="19" customFormat="1" ht="18.75" customHeight="1">
      <c r="A137" s="20" t="s">
        <v>161</v>
      </c>
      <c r="B137" s="19">
        <v>297152</v>
      </c>
      <c r="C137" s="19">
        <v>297304</v>
      </c>
      <c r="D137" s="36">
        <v>99.94887387993434</v>
      </c>
      <c r="E137" s="19">
        <v>1000</v>
      </c>
      <c r="F137" s="19">
        <v>1000</v>
      </c>
    </row>
    <row r="138" spans="1:6" ht="15.75">
      <c r="A138" s="18" t="s">
        <v>154</v>
      </c>
      <c r="D138" s="36"/>
      <c r="E138" s="28"/>
      <c r="F138" s="28"/>
    </row>
    <row r="139" spans="1:4" ht="13.5" customHeight="1">
      <c r="A139" s="68" t="s">
        <v>157</v>
      </c>
      <c r="D139" s="36"/>
    </row>
    <row r="140" spans="1:6" ht="15.75">
      <c r="A140" s="65" t="s">
        <v>162</v>
      </c>
      <c r="B140" s="18">
        <v>19957</v>
      </c>
      <c r="C140" s="18">
        <v>13868</v>
      </c>
      <c r="D140" s="37">
        <f>B140/C140*100</f>
        <v>143.90683588116525</v>
      </c>
      <c r="E140" s="28">
        <v>68</v>
      </c>
      <c r="F140" s="18">
        <v>47</v>
      </c>
    </row>
    <row r="141" spans="1:6" ht="15.75">
      <c r="A141" s="67" t="s">
        <v>155</v>
      </c>
      <c r="B141" s="18">
        <v>3256</v>
      </c>
      <c r="C141" s="18">
        <v>2207</v>
      </c>
      <c r="D141" s="37">
        <f>B141/C141*100</f>
        <v>147.5305845038514</v>
      </c>
      <c r="E141" s="28">
        <v>11</v>
      </c>
      <c r="F141" s="18">
        <v>7</v>
      </c>
    </row>
    <row r="142" spans="1:6" ht="15.75">
      <c r="A142" s="67" t="s">
        <v>140</v>
      </c>
      <c r="B142" s="18">
        <v>71823</v>
      </c>
      <c r="C142" s="18">
        <v>51803</v>
      </c>
      <c r="D142" s="37">
        <f>B142/C142*100</f>
        <v>138.64641043954984</v>
      </c>
      <c r="E142" s="28">
        <v>242</v>
      </c>
      <c r="F142" s="18">
        <v>174</v>
      </c>
    </row>
    <row r="143" spans="1:6" ht="15.75">
      <c r="A143" s="67" t="s">
        <v>141</v>
      </c>
      <c r="B143" s="18">
        <v>34274</v>
      </c>
      <c r="C143" s="18">
        <v>20206</v>
      </c>
      <c r="D143" s="37">
        <f>B143/C143*100</f>
        <v>169.62288429179452</v>
      </c>
      <c r="E143" s="28">
        <v>115</v>
      </c>
      <c r="F143" s="18">
        <v>68</v>
      </c>
    </row>
    <row r="144" ht="12.75" customHeight="1">
      <c r="A144" s="68" t="s">
        <v>156</v>
      </c>
    </row>
    <row r="145" spans="1:6" ht="15.75">
      <c r="A145" s="67" t="s">
        <v>143</v>
      </c>
      <c r="B145" s="18">
        <v>47192</v>
      </c>
      <c r="C145" s="18">
        <v>40923</v>
      </c>
      <c r="D145" s="37">
        <f>B145/C145*100</f>
        <v>115.31901375754465</v>
      </c>
      <c r="E145" s="28">
        <v>159</v>
      </c>
      <c r="F145" s="18">
        <v>138</v>
      </c>
    </row>
    <row r="146" spans="1:6" ht="15.75">
      <c r="A146" s="67" t="s">
        <v>144</v>
      </c>
      <c r="B146" s="18">
        <v>61297</v>
      </c>
      <c r="C146" s="18">
        <v>59436</v>
      </c>
      <c r="D146" s="37">
        <f>B146/C146*100</f>
        <v>103.13109899724073</v>
      </c>
      <c r="E146" s="28">
        <v>206</v>
      </c>
      <c r="F146" s="18">
        <v>200</v>
      </c>
    </row>
    <row r="147" spans="1:6" ht="15.75">
      <c r="A147" s="67" t="s">
        <v>141</v>
      </c>
      <c r="B147" s="18">
        <v>50280</v>
      </c>
      <c r="C147" s="18">
        <v>63172</v>
      </c>
      <c r="D147" s="37">
        <f>B147/C147*100</f>
        <v>79.59222440321662</v>
      </c>
      <c r="E147" s="28">
        <v>169</v>
      </c>
      <c r="F147" s="18">
        <v>212</v>
      </c>
    </row>
    <row r="148" ht="13.5" customHeight="1">
      <c r="A148" s="68" t="s">
        <v>163</v>
      </c>
    </row>
    <row r="149" spans="1:6" s="66" customFormat="1" ht="15.75">
      <c r="A149" s="68" t="s">
        <v>164</v>
      </c>
      <c r="B149" s="18">
        <v>9046</v>
      </c>
      <c r="C149" s="18">
        <v>45689</v>
      </c>
      <c r="D149" s="37">
        <f>B149/C149*100</f>
        <v>19.7990763641139</v>
      </c>
      <c r="E149" s="28">
        <v>30</v>
      </c>
      <c r="F149" s="18">
        <v>154</v>
      </c>
    </row>
    <row r="150" spans="1:6" ht="15.75">
      <c r="A150" s="73" t="s">
        <v>165</v>
      </c>
      <c r="B150" s="27">
        <v>27</v>
      </c>
      <c r="C150" s="62" t="s">
        <v>66</v>
      </c>
      <c r="D150" s="39" t="s">
        <v>38</v>
      </c>
      <c r="E150" s="29">
        <v>0</v>
      </c>
      <c r="F150" s="62" t="s">
        <v>66</v>
      </c>
    </row>
  </sheetData>
  <sheetProtection/>
  <mergeCells count="15">
    <mergeCell ref="A103:A105"/>
    <mergeCell ref="B103:C104"/>
    <mergeCell ref="E103:F104"/>
    <mergeCell ref="E102:F102"/>
    <mergeCell ref="B106:F106"/>
    <mergeCell ref="E3:F4"/>
    <mergeCell ref="B3:C4"/>
    <mergeCell ref="A1:F1"/>
    <mergeCell ref="A3:A5"/>
    <mergeCell ref="B6:F6"/>
    <mergeCell ref="B57:F57"/>
    <mergeCell ref="A54:A56"/>
    <mergeCell ref="B54:C55"/>
    <mergeCell ref="E54:F55"/>
    <mergeCell ref="E53:F53"/>
  </mergeCells>
  <printOptions/>
  <pageMargins left="0.7874015748031497" right="0.7874015748031497" top="0.7874015748031497" bottom="0.5905511811023623" header="0.31496062992125984" footer="0.31496062992125984"/>
  <pageSetup firstPageNumber="6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J2:L10"/>
  <sheetViews>
    <sheetView zoomScale="75" zoomScaleNormal="75" zoomScalePageLayoutView="0" workbookViewId="0" topLeftCell="A1">
      <selection activeCell="K33" sqref="K33"/>
    </sheetView>
  </sheetViews>
  <sheetFormatPr defaultColWidth="9.00390625" defaultRowHeight="12.75"/>
  <sheetData>
    <row r="2" spans="11:12" ht="12.75">
      <c r="K2" t="s">
        <v>204</v>
      </c>
      <c r="L2" t="s">
        <v>205</v>
      </c>
    </row>
    <row r="3" spans="10:12" ht="12.75">
      <c r="J3" t="s">
        <v>312</v>
      </c>
      <c r="K3" s="94">
        <v>14</v>
      </c>
      <c r="L3" s="95">
        <v>88</v>
      </c>
    </row>
    <row r="4" spans="10:12" ht="12.75">
      <c r="J4" t="s">
        <v>311</v>
      </c>
      <c r="K4" s="94">
        <v>88</v>
      </c>
      <c r="L4" s="95">
        <v>130</v>
      </c>
    </row>
    <row r="5" spans="10:12" ht="12.75">
      <c r="J5" t="s">
        <v>144</v>
      </c>
      <c r="K5" s="94">
        <v>143</v>
      </c>
      <c r="L5" s="95">
        <v>177</v>
      </c>
    </row>
    <row r="6" spans="10:12" ht="12.75">
      <c r="J6" s="102" t="s">
        <v>336</v>
      </c>
      <c r="K6" s="94">
        <v>173</v>
      </c>
      <c r="L6" s="95">
        <v>177</v>
      </c>
    </row>
    <row r="7" spans="10:12" ht="12.75">
      <c r="J7" t="s">
        <v>206</v>
      </c>
      <c r="K7" s="94">
        <v>94</v>
      </c>
      <c r="L7" s="95">
        <v>76</v>
      </c>
    </row>
    <row r="8" spans="10:12" ht="12.75">
      <c r="J8" t="s">
        <v>310</v>
      </c>
      <c r="K8" s="94">
        <v>301</v>
      </c>
      <c r="L8" s="95">
        <v>234</v>
      </c>
    </row>
    <row r="9" spans="10:12" ht="12.75">
      <c r="J9" t="s">
        <v>139</v>
      </c>
      <c r="K9" s="94">
        <v>30</v>
      </c>
      <c r="L9" s="95">
        <v>17</v>
      </c>
    </row>
    <row r="10" spans="10:12" ht="12.75">
      <c r="J10" s="102" t="s">
        <v>335</v>
      </c>
      <c r="K10" s="94">
        <v>152</v>
      </c>
      <c r="L10" s="95">
        <v>100</v>
      </c>
    </row>
  </sheetData>
  <sheetProtection/>
  <printOptions/>
  <pageMargins left="0.7874015748031497" right="0.7874015748031497" top="0.7874015748031497" bottom="0.7874015748031497" header="0.31496062992125984" footer="0.31496062992125984"/>
  <pageSetup firstPageNumber="9" useFirstPageNumber="1" horizontalDpi="600" verticalDpi="600" orientation="portrait" paperSize="9" r:id="rId2"/>
  <headerFooter alignWithMargins="0">
    <oddHeader>&amp;C&amp;P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5"/>
  <sheetViews>
    <sheetView zoomScale="75" zoomScaleNormal="75" zoomScalePageLayoutView="0" workbookViewId="0" topLeftCell="A1">
      <pane ySplit="4" topLeftCell="A97" activePane="bottomLeft" state="frozen"/>
      <selection pane="topLeft" activeCell="A1" sqref="A1"/>
      <selection pane="bottomLeft" activeCell="A86" sqref="A86"/>
    </sheetView>
  </sheetViews>
  <sheetFormatPr defaultColWidth="9.00390625" defaultRowHeight="12.75"/>
  <cols>
    <col min="1" max="1" width="25.625" style="0" customWidth="1"/>
    <col min="2" max="2" width="9.875" style="0" customWidth="1"/>
    <col min="3" max="15" width="8.125" style="0" customWidth="1"/>
    <col min="16" max="16" width="10.25390625" style="0" customWidth="1"/>
    <col min="17" max="17" width="10.00390625" style="0" customWidth="1"/>
  </cols>
  <sheetData>
    <row r="1" spans="1:9" s="4" customFormat="1" ht="15.75">
      <c r="A1" s="137" t="s">
        <v>313</v>
      </c>
      <c r="B1" s="137"/>
      <c r="C1" s="137"/>
      <c r="D1" s="137"/>
      <c r="E1" s="137"/>
      <c r="F1" s="137"/>
      <c r="G1" s="137"/>
      <c r="H1" s="137"/>
      <c r="I1" s="4" t="s">
        <v>314</v>
      </c>
    </row>
    <row r="3" spans="1:18" s="18" customFormat="1" ht="34.5" customHeight="1">
      <c r="A3" s="122"/>
      <c r="B3" s="130" t="s">
        <v>328</v>
      </c>
      <c r="C3" s="138" t="s">
        <v>62</v>
      </c>
      <c r="D3" s="139"/>
      <c r="E3" s="139"/>
      <c r="F3" s="139"/>
      <c r="G3" s="139"/>
      <c r="H3" s="139"/>
      <c r="I3" s="135" t="s">
        <v>63</v>
      </c>
      <c r="J3" s="135"/>
      <c r="K3" s="135"/>
      <c r="L3" s="135"/>
      <c r="M3" s="135"/>
      <c r="N3" s="135"/>
      <c r="O3" s="136"/>
      <c r="P3" s="133" t="s">
        <v>188</v>
      </c>
      <c r="Q3" s="134"/>
      <c r="R3" s="134"/>
    </row>
    <row r="4" spans="1:18" s="18" customFormat="1" ht="76.5" customHeight="1">
      <c r="A4" s="124"/>
      <c r="B4" s="131"/>
      <c r="C4" s="35" t="s">
        <v>42</v>
      </c>
      <c r="D4" s="51" t="s">
        <v>43</v>
      </c>
      <c r="E4" s="35" t="s">
        <v>44</v>
      </c>
      <c r="F4" s="51" t="s">
        <v>45</v>
      </c>
      <c r="G4" s="35" t="s">
        <v>46</v>
      </c>
      <c r="H4" s="51" t="s">
        <v>47</v>
      </c>
      <c r="I4" s="43" t="s">
        <v>48</v>
      </c>
      <c r="J4" s="51" t="s">
        <v>49</v>
      </c>
      <c r="K4" s="51" t="s">
        <v>58</v>
      </c>
      <c r="L4" s="35" t="s">
        <v>59</v>
      </c>
      <c r="M4" s="51" t="s">
        <v>60</v>
      </c>
      <c r="N4" s="51" t="s">
        <v>61</v>
      </c>
      <c r="O4" s="34" t="s">
        <v>50</v>
      </c>
      <c r="P4" s="44" t="s">
        <v>51</v>
      </c>
      <c r="Q4" s="44" t="s">
        <v>52</v>
      </c>
      <c r="R4" s="34" t="s">
        <v>315</v>
      </c>
    </row>
    <row r="5" spans="2:18" s="47" customFormat="1" ht="15.75" customHeight="1">
      <c r="B5" s="140" t="s">
        <v>53</v>
      </c>
      <c r="C5" s="140"/>
      <c r="D5" s="140"/>
      <c r="E5" s="140"/>
      <c r="F5" s="140"/>
      <c r="G5" s="140"/>
      <c r="H5" s="140"/>
      <c r="I5" s="46" t="s">
        <v>57</v>
      </c>
      <c r="J5" s="46"/>
      <c r="K5" s="46"/>
      <c r="L5" s="46"/>
      <c r="M5" s="46"/>
      <c r="N5" s="46"/>
      <c r="O5" s="45"/>
      <c r="P5" s="45"/>
      <c r="Q5" s="45"/>
      <c r="R5" s="46"/>
    </row>
    <row r="6" spans="1:19" s="19" customFormat="1" ht="16.5" customHeight="1">
      <c r="A6" s="33" t="s">
        <v>205</v>
      </c>
      <c r="B6" s="19">
        <v>2259456</v>
      </c>
      <c r="C6" s="19">
        <v>127927</v>
      </c>
      <c r="D6" s="19">
        <v>85724</v>
      </c>
      <c r="E6" s="19">
        <v>203868</v>
      </c>
      <c r="F6" s="19">
        <v>278702</v>
      </c>
      <c r="G6" s="19">
        <v>292181</v>
      </c>
      <c r="H6" s="19">
        <v>269707</v>
      </c>
      <c r="I6" s="19">
        <v>164578</v>
      </c>
      <c r="J6" s="19">
        <v>167809</v>
      </c>
      <c r="K6" s="19">
        <v>183183</v>
      </c>
      <c r="L6" s="19">
        <v>146306</v>
      </c>
      <c r="M6" s="19">
        <v>134304</v>
      </c>
      <c r="N6" s="19">
        <v>72428</v>
      </c>
      <c r="O6" s="19">
        <v>132739</v>
      </c>
      <c r="P6" s="19">
        <v>1797967</v>
      </c>
      <c r="Q6" s="19">
        <v>418510</v>
      </c>
      <c r="R6" s="19">
        <v>653242</v>
      </c>
      <c r="S6" s="18"/>
    </row>
    <row r="7" spans="1:19" s="19" customFormat="1" ht="16.5" customHeight="1">
      <c r="A7" s="33" t="s">
        <v>204</v>
      </c>
      <c r="B7" s="19">
        <v>2440187</v>
      </c>
      <c r="C7" s="19">
        <v>166403</v>
      </c>
      <c r="D7" s="19">
        <v>107302</v>
      </c>
      <c r="E7" s="19">
        <v>251562</v>
      </c>
      <c r="F7" s="19">
        <v>233119</v>
      </c>
      <c r="G7" s="19">
        <v>204342</v>
      </c>
      <c r="H7" s="19">
        <v>207873</v>
      </c>
      <c r="I7" s="19">
        <v>260064</v>
      </c>
      <c r="J7" s="19">
        <v>248758</v>
      </c>
      <c r="K7" s="19">
        <v>210206</v>
      </c>
      <c r="L7" s="19">
        <v>100150</v>
      </c>
      <c r="M7" s="19">
        <v>147711</v>
      </c>
      <c r="N7" s="19">
        <v>109186</v>
      </c>
      <c r="O7" s="19">
        <v>193511</v>
      </c>
      <c r="P7" s="19">
        <v>1877192</v>
      </c>
      <c r="Q7" s="19">
        <v>506257</v>
      </c>
      <c r="R7" s="19">
        <v>701648</v>
      </c>
      <c r="S7" s="18"/>
    </row>
    <row r="8" s="18" customFormat="1" ht="14.25" customHeight="1">
      <c r="A8" s="18" t="s">
        <v>154</v>
      </c>
    </row>
    <row r="9" s="68" customFormat="1" ht="32.25" customHeight="1">
      <c r="A9" s="75" t="s">
        <v>169</v>
      </c>
    </row>
    <row r="10" s="18" customFormat="1" ht="30" customHeight="1">
      <c r="A10" s="65" t="s">
        <v>162</v>
      </c>
    </row>
    <row r="11" spans="1:18" s="18" customFormat="1" ht="16.5" customHeight="1">
      <c r="A11" s="41" t="s">
        <v>205</v>
      </c>
      <c r="B11" s="18">
        <v>222249</v>
      </c>
      <c r="C11" s="50" t="s">
        <v>66</v>
      </c>
      <c r="D11" s="50" t="s">
        <v>66</v>
      </c>
      <c r="E11" s="18">
        <v>14303</v>
      </c>
      <c r="F11" s="18">
        <v>39221</v>
      </c>
      <c r="G11" s="18">
        <v>41674</v>
      </c>
      <c r="H11" s="18">
        <v>39171</v>
      </c>
      <c r="I11" s="18">
        <v>27291</v>
      </c>
      <c r="J11" s="18">
        <v>21697</v>
      </c>
      <c r="K11" s="18">
        <v>19218</v>
      </c>
      <c r="L11" s="18">
        <v>8766</v>
      </c>
      <c r="M11" s="18">
        <v>5779</v>
      </c>
      <c r="N11" s="18">
        <v>2779</v>
      </c>
      <c r="O11" s="18">
        <v>2350</v>
      </c>
      <c r="P11" s="18">
        <v>206729</v>
      </c>
      <c r="Q11" s="18">
        <v>15520</v>
      </c>
      <c r="R11" s="18">
        <v>53524</v>
      </c>
    </row>
    <row r="12" spans="1:18" s="18" customFormat="1" ht="16.5" customHeight="1">
      <c r="A12" s="41" t="s">
        <v>204</v>
      </c>
      <c r="B12" s="18">
        <v>351414</v>
      </c>
      <c r="C12" s="50" t="s">
        <v>66</v>
      </c>
      <c r="D12" s="50" t="s">
        <v>66</v>
      </c>
      <c r="E12" s="18">
        <v>27857</v>
      </c>
      <c r="F12" s="18">
        <v>44831</v>
      </c>
      <c r="G12" s="18">
        <v>39930</v>
      </c>
      <c r="H12" s="18">
        <v>43077</v>
      </c>
      <c r="I12" s="18">
        <v>49951</v>
      </c>
      <c r="J12" s="18">
        <v>44817</v>
      </c>
      <c r="K12" s="18">
        <v>37805</v>
      </c>
      <c r="L12" s="18">
        <v>19598</v>
      </c>
      <c r="M12" s="18">
        <v>20734</v>
      </c>
      <c r="N12" s="18">
        <v>11829</v>
      </c>
      <c r="O12" s="18">
        <v>10985</v>
      </c>
      <c r="P12" s="18">
        <v>296931</v>
      </c>
      <c r="Q12" s="18">
        <v>54483</v>
      </c>
      <c r="R12" s="18">
        <v>72688</v>
      </c>
    </row>
    <row r="13" spans="1:4" s="18" customFormat="1" ht="16.5" customHeight="1">
      <c r="A13" s="67" t="s">
        <v>155</v>
      </c>
      <c r="C13" s="50"/>
      <c r="D13" s="50"/>
    </row>
    <row r="14" spans="1:18" s="18" customFormat="1" ht="16.5" customHeight="1">
      <c r="A14" s="41" t="s">
        <v>205</v>
      </c>
      <c r="B14" s="18">
        <v>38979</v>
      </c>
      <c r="C14" s="50" t="s">
        <v>66</v>
      </c>
      <c r="D14" s="18">
        <v>1810</v>
      </c>
      <c r="E14" s="18">
        <v>14230</v>
      </c>
      <c r="F14" s="18">
        <v>7790</v>
      </c>
      <c r="G14" s="18">
        <v>4784</v>
      </c>
      <c r="H14" s="18">
        <v>3479</v>
      </c>
      <c r="I14" s="18">
        <v>2006</v>
      </c>
      <c r="J14" s="18">
        <v>1300</v>
      </c>
      <c r="K14" s="18">
        <v>981</v>
      </c>
      <c r="L14" s="18">
        <v>740</v>
      </c>
      <c r="M14" s="18">
        <v>648</v>
      </c>
      <c r="N14" s="18">
        <v>621</v>
      </c>
      <c r="O14" s="18">
        <v>590</v>
      </c>
      <c r="P14" s="18">
        <v>36608</v>
      </c>
      <c r="Q14" s="18">
        <v>2371</v>
      </c>
      <c r="R14" s="18">
        <v>23830</v>
      </c>
    </row>
    <row r="15" spans="1:18" s="18" customFormat="1" ht="16.5" customHeight="1">
      <c r="A15" s="41" t="s">
        <v>204</v>
      </c>
      <c r="B15" s="18">
        <v>72730</v>
      </c>
      <c r="C15" s="50" t="s">
        <v>66</v>
      </c>
      <c r="D15" s="18">
        <v>5644</v>
      </c>
      <c r="E15" s="18">
        <v>28589</v>
      </c>
      <c r="F15" s="18">
        <v>9909</v>
      </c>
      <c r="G15" s="18">
        <v>7303</v>
      </c>
      <c r="H15" s="18">
        <v>5518</v>
      </c>
      <c r="I15" s="18">
        <v>4894</v>
      </c>
      <c r="J15" s="18">
        <v>3536</v>
      </c>
      <c r="K15" s="18">
        <v>2765</v>
      </c>
      <c r="L15" s="18">
        <v>1351</v>
      </c>
      <c r="M15" s="18">
        <v>1297</v>
      </c>
      <c r="N15" s="18">
        <v>725</v>
      </c>
      <c r="O15" s="18">
        <v>1199</v>
      </c>
      <c r="P15" s="18">
        <v>68837</v>
      </c>
      <c r="Q15" s="18">
        <v>3893</v>
      </c>
      <c r="R15" s="18">
        <v>44142</v>
      </c>
    </row>
    <row r="16" spans="1:3" s="18" customFormat="1" ht="16.5" customHeight="1">
      <c r="A16" s="67" t="s">
        <v>140</v>
      </c>
      <c r="C16" s="50"/>
    </row>
    <row r="17" spans="1:18" s="18" customFormat="1" ht="16.5" customHeight="1">
      <c r="A17" s="41" t="s">
        <v>205</v>
      </c>
      <c r="B17" s="18">
        <v>455654</v>
      </c>
      <c r="C17" s="50" t="s">
        <v>66</v>
      </c>
      <c r="D17" s="18">
        <v>10017</v>
      </c>
      <c r="E17" s="18">
        <v>56605</v>
      </c>
      <c r="F17" s="18">
        <v>81352</v>
      </c>
      <c r="G17" s="18">
        <v>80875</v>
      </c>
      <c r="H17" s="18">
        <v>73906</v>
      </c>
      <c r="I17" s="18">
        <v>43368</v>
      </c>
      <c r="J17" s="18">
        <v>34523</v>
      </c>
      <c r="K17" s="18">
        <v>33417</v>
      </c>
      <c r="L17" s="18">
        <v>15611</v>
      </c>
      <c r="M17" s="18">
        <v>13226</v>
      </c>
      <c r="N17" s="18">
        <v>7255</v>
      </c>
      <c r="O17" s="18">
        <v>5499</v>
      </c>
      <c r="P17" s="18">
        <v>420808</v>
      </c>
      <c r="Q17" s="18">
        <v>34846</v>
      </c>
      <c r="R17" s="18">
        <v>147974</v>
      </c>
    </row>
    <row r="18" spans="1:18" s="18" customFormat="1" ht="16.5" customHeight="1">
      <c r="A18" s="41" t="s">
        <v>204</v>
      </c>
      <c r="B18" s="18">
        <v>672385</v>
      </c>
      <c r="C18" s="18">
        <v>947</v>
      </c>
      <c r="D18" s="18">
        <v>12687</v>
      </c>
      <c r="E18" s="18">
        <v>66122</v>
      </c>
      <c r="F18" s="18">
        <v>73156</v>
      </c>
      <c r="G18" s="18">
        <v>77192</v>
      </c>
      <c r="H18" s="18">
        <v>78872</v>
      </c>
      <c r="I18" s="18">
        <v>95696</v>
      </c>
      <c r="J18" s="18">
        <v>87363</v>
      </c>
      <c r="K18" s="18">
        <v>71709</v>
      </c>
      <c r="L18" s="18">
        <v>30205</v>
      </c>
      <c r="M18" s="18">
        <v>34936</v>
      </c>
      <c r="N18" s="18">
        <v>21363</v>
      </c>
      <c r="O18" s="18">
        <v>22137</v>
      </c>
      <c r="P18" s="18">
        <v>575193</v>
      </c>
      <c r="Q18" s="18">
        <v>97192</v>
      </c>
      <c r="R18" s="18">
        <v>152912</v>
      </c>
    </row>
    <row r="19" s="18" customFormat="1" ht="16.5" customHeight="1">
      <c r="A19" s="67" t="s">
        <v>141</v>
      </c>
    </row>
    <row r="20" spans="1:18" s="18" customFormat="1" ht="16.5" customHeight="1">
      <c r="A20" s="41" t="s">
        <v>205</v>
      </c>
      <c r="B20" s="18">
        <v>261066</v>
      </c>
      <c r="C20" s="18">
        <v>2358</v>
      </c>
      <c r="D20" s="18">
        <v>15771</v>
      </c>
      <c r="E20" s="18">
        <v>35711</v>
      </c>
      <c r="F20" s="18">
        <v>47529</v>
      </c>
      <c r="G20" s="18">
        <v>50967</v>
      </c>
      <c r="H20" s="18">
        <v>41340</v>
      </c>
      <c r="I20" s="18">
        <v>21683</v>
      </c>
      <c r="J20" s="18">
        <v>16690</v>
      </c>
      <c r="K20" s="18">
        <v>13828</v>
      </c>
      <c r="L20" s="18">
        <v>7104</v>
      </c>
      <c r="M20" s="18">
        <v>4894</v>
      </c>
      <c r="N20" s="18">
        <v>1734</v>
      </c>
      <c r="O20" s="18">
        <v>1457</v>
      </c>
      <c r="P20" s="18">
        <v>250825</v>
      </c>
      <c r="Q20" s="18">
        <v>10043</v>
      </c>
      <c r="R20" s="18">
        <v>101171</v>
      </c>
    </row>
    <row r="21" spans="1:18" s="18" customFormat="1" ht="16.5" customHeight="1">
      <c r="A21" s="41" t="s">
        <v>204</v>
      </c>
      <c r="B21" s="18">
        <v>298725</v>
      </c>
      <c r="C21" s="18">
        <v>2590</v>
      </c>
      <c r="D21" s="18">
        <v>10511</v>
      </c>
      <c r="E21" s="18">
        <v>33888</v>
      </c>
      <c r="F21" s="18">
        <v>31700</v>
      </c>
      <c r="G21" s="18">
        <v>28067</v>
      </c>
      <c r="H21" s="18">
        <v>29493</v>
      </c>
      <c r="I21" s="18">
        <v>40796</v>
      </c>
      <c r="J21" s="18">
        <v>40845</v>
      </c>
      <c r="K21" s="18">
        <v>31304</v>
      </c>
      <c r="L21" s="18">
        <v>13334</v>
      </c>
      <c r="M21" s="18">
        <v>16308</v>
      </c>
      <c r="N21" s="18">
        <v>9375</v>
      </c>
      <c r="O21" s="18">
        <v>10514</v>
      </c>
      <c r="P21" s="18">
        <v>257036</v>
      </c>
      <c r="Q21" s="18">
        <v>41449</v>
      </c>
      <c r="R21" s="18">
        <v>78449</v>
      </c>
    </row>
    <row r="22" s="18" customFormat="1" ht="14.25" customHeight="1">
      <c r="A22" s="76" t="s">
        <v>170</v>
      </c>
    </row>
    <row r="23" s="18" customFormat="1" ht="13.5" customHeight="1">
      <c r="A23" s="67" t="s">
        <v>143</v>
      </c>
    </row>
    <row r="24" spans="1:18" s="18" customFormat="1" ht="16.5" customHeight="1">
      <c r="A24" s="41" t="s">
        <v>205</v>
      </c>
      <c r="B24" s="18">
        <v>446699</v>
      </c>
      <c r="C24" s="18">
        <v>20097</v>
      </c>
      <c r="D24" s="18">
        <v>43612</v>
      </c>
      <c r="E24" s="18">
        <v>66511</v>
      </c>
      <c r="F24" s="18">
        <v>81685</v>
      </c>
      <c r="G24" s="18">
        <v>79118</v>
      </c>
      <c r="H24" s="18">
        <v>62233</v>
      </c>
      <c r="I24" s="18">
        <v>31430</v>
      </c>
      <c r="J24" s="18">
        <v>24540</v>
      </c>
      <c r="K24" s="18">
        <v>17140</v>
      </c>
      <c r="L24" s="18">
        <v>6476</v>
      </c>
      <c r="M24" s="18">
        <v>6620</v>
      </c>
      <c r="N24" s="18">
        <v>4056</v>
      </c>
      <c r="O24" s="18">
        <v>3181</v>
      </c>
      <c r="P24" s="18">
        <v>428976</v>
      </c>
      <c r="Q24" s="18">
        <v>17723</v>
      </c>
      <c r="R24" s="18">
        <v>211905</v>
      </c>
    </row>
    <row r="25" spans="1:18" s="18" customFormat="1" ht="16.5" customHeight="1">
      <c r="A25" s="41" t="s">
        <v>204</v>
      </c>
      <c r="B25" s="18">
        <v>446776</v>
      </c>
      <c r="C25" s="18">
        <v>34746</v>
      </c>
      <c r="D25" s="18">
        <v>57325</v>
      </c>
      <c r="E25" s="18">
        <v>58758</v>
      </c>
      <c r="F25" s="18">
        <v>43293</v>
      </c>
      <c r="G25" s="18">
        <v>35688</v>
      </c>
      <c r="H25" s="18">
        <v>38245</v>
      </c>
      <c r="I25" s="18">
        <v>51353</v>
      </c>
      <c r="J25" s="18">
        <v>46118</v>
      </c>
      <c r="K25" s="18">
        <v>34832</v>
      </c>
      <c r="L25" s="18">
        <v>13842</v>
      </c>
      <c r="M25" s="18">
        <v>16259</v>
      </c>
      <c r="N25" s="18">
        <v>7559</v>
      </c>
      <c r="O25" s="18">
        <v>8758</v>
      </c>
      <c r="P25" s="18">
        <v>406111</v>
      </c>
      <c r="Q25" s="18">
        <v>40664</v>
      </c>
      <c r="R25" s="18">
        <v>194121</v>
      </c>
    </row>
    <row r="26" s="18" customFormat="1" ht="16.5" customHeight="1">
      <c r="A26" s="67" t="s">
        <v>144</v>
      </c>
    </row>
    <row r="27" spans="1:18" s="18" customFormat="1" ht="16.5" customHeight="1">
      <c r="A27" s="41" t="s">
        <v>205</v>
      </c>
      <c r="B27" s="18">
        <v>411272</v>
      </c>
      <c r="C27" s="18">
        <v>95259</v>
      </c>
      <c r="D27" s="18">
        <v>13366</v>
      </c>
      <c r="E27" s="18">
        <v>14220</v>
      </c>
      <c r="F27" s="18">
        <v>17664</v>
      </c>
      <c r="G27" s="18">
        <v>29542</v>
      </c>
      <c r="H27" s="18">
        <v>41530</v>
      </c>
      <c r="I27" s="18">
        <v>29380</v>
      </c>
      <c r="J27" s="18">
        <v>41690</v>
      </c>
      <c r="K27" s="18">
        <v>45010</v>
      </c>
      <c r="L27" s="18">
        <v>28628</v>
      </c>
      <c r="M27" s="18">
        <v>31843</v>
      </c>
      <c r="N27" s="18">
        <v>14163</v>
      </c>
      <c r="O27" s="18">
        <v>8977</v>
      </c>
      <c r="P27" s="18">
        <v>303917</v>
      </c>
      <c r="Q27" s="18">
        <v>71884</v>
      </c>
      <c r="R27" s="18">
        <v>105038</v>
      </c>
    </row>
    <row r="28" spans="1:18" s="18" customFormat="1" ht="16.5" customHeight="1">
      <c r="A28" s="41" t="s">
        <v>204</v>
      </c>
      <c r="B28" s="18">
        <v>367037</v>
      </c>
      <c r="C28" s="18">
        <v>111934</v>
      </c>
      <c r="D28" s="18">
        <v>18292</v>
      </c>
      <c r="E28" s="18">
        <v>29624</v>
      </c>
      <c r="F28" s="18">
        <v>24830</v>
      </c>
      <c r="G28" s="18">
        <v>12437</v>
      </c>
      <c r="H28" s="18">
        <v>9537</v>
      </c>
      <c r="I28" s="18">
        <v>13393</v>
      </c>
      <c r="J28" s="18">
        <v>20580</v>
      </c>
      <c r="K28" s="18">
        <v>24723</v>
      </c>
      <c r="L28" s="18">
        <v>14666</v>
      </c>
      <c r="M28" s="18">
        <v>30926</v>
      </c>
      <c r="N28" s="18">
        <v>21819</v>
      </c>
      <c r="O28" s="18">
        <v>34276</v>
      </c>
      <c r="P28" s="18">
        <v>225909</v>
      </c>
      <c r="Q28" s="18">
        <v>95363</v>
      </c>
      <c r="R28" s="18">
        <v>138915</v>
      </c>
    </row>
    <row r="29" s="18" customFormat="1" ht="16.5" customHeight="1">
      <c r="A29" s="67" t="s">
        <v>141</v>
      </c>
    </row>
    <row r="30" spans="1:18" s="18" customFormat="1" ht="16.5" customHeight="1">
      <c r="A30" s="41" t="s">
        <v>205</v>
      </c>
      <c r="B30" s="18">
        <v>285863</v>
      </c>
      <c r="C30" s="18">
        <v>9220</v>
      </c>
      <c r="D30" s="18">
        <v>729</v>
      </c>
      <c r="E30" s="18">
        <v>1305</v>
      </c>
      <c r="F30" s="18">
        <v>1780</v>
      </c>
      <c r="G30" s="18">
        <v>3765</v>
      </c>
      <c r="H30" s="18">
        <v>6648</v>
      </c>
      <c r="I30" s="18">
        <v>8288</v>
      </c>
      <c r="J30" s="18">
        <v>24703</v>
      </c>
      <c r="K30" s="18">
        <v>46054</v>
      </c>
      <c r="L30" s="18">
        <v>63036</v>
      </c>
      <c r="M30" s="18">
        <v>57239</v>
      </c>
      <c r="N30" s="18">
        <v>27804</v>
      </c>
      <c r="O30" s="18">
        <v>35292</v>
      </c>
      <c r="P30" s="18">
        <v>126086</v>
      </c>
      <c r="Q30" s="18">
        <v>152840</v>
      </c>
      <c r="R30" s="18">
        <v>6097</v>
      </c>
    </row>
    <row r="31" spans="1:18" s="18" customFormat="1" ht="16.5" customHeight="1">
      <c r="A31" s="41" t="s">
        <v>204</v>
      </c>
      <c r="B31" s="18">
        <v>194211</v>
      </c>
      <c r="C31" s="18">
        <v>14850</v>
      </c>
      <c r="D31" s="18">
        <v>1987</v>
      </c>
      <c r="E31" s="18">
        <v>4374</v>
      </c>
      <c r="F31" s="18">
        <v>2873</v>
      </c>
      <c r="G31" s="18">
        <v>1453</v>
      </c>
      <c r="H31" s="18">
        <v>1334</v>
      </c>
      <c r="I31" s="18">
        <v>2045</v>
      </c>
      <c r="J31" s="18">
        <v>3676</v>
      </c>
      <c r="K31" s="18">
        <v>5470</v>
      </c>
      <c r="L31" s="18">
        <v>6365</v>
      </c>
      <c r="M31" s="18">
        <v>25762</v>
      </c>
      <c r="N31" s="18">
        <v>33801</v>
      </c>
      <c r="O31" s="18">
        <v>90221</v>
      </c>
      <c r="P31" s="18">
        <v>30757</v>
      </c>
      <c r="Q31" s="18">
        <v>153165</v>
      </c>
      <c r="R31" s="18">
        <v>13795</v>
      </c>
    </row>
    <row r="32" s="68" customFormat="1" ht="16.5" customHeight="1">
      <c r="A32" s="76" t="s">
        <v>171</v>
      </c>
    </row>
    <row r="33" s="68" customFormat="1" ht="16.5" customHeight="1">
      <c r="A33" s="76" t="s">
        <v>172</v>
      </c>
    </row>
    <row r="34" spans="1:18" s="18" customFormat="1" ht="16.5" customHeight="1">
      <c r="A34" s="41" t="s">
        <v>205</v>
      </c>
      <c r="B34" s="18">
        <v>135413</v>
      </c>
      <c r="C34" s="18">
        <v>993</v>
      </c>
      <c r="D34" s="18">
        <v>419</v>
      </c>
      <c r="E34" s="18">
        <v>785</v>
      </c>
      <c r="F34" s="18">
        <v>1230</v>
      </c>
      <c r="G34" s="18">
        <v>994</v>
      </c>
      <c r="H34" s="18">
        <v>1006</v>
      </c>
      <c r="I34" s="18">
        <v>885</v>
      </c>
      <c r="J34" s="18">
        <v>2460</v>
      </c>
      <c r="K34" s="18">
        <v>7362</v>
      </c>
      <c r="L34" s="18">
        <v>15871</v>
      </c>
      <c r="M34" s="18">
        <v>14016</v>
      </c>
      <c r="N34" s="18">
        <v>14005</v>
      </c>
      <c r="O34" s="18">
        <v>75387</v>
      </c>
      <c r="P34" s="18">
        <v>21846</v>
      </c>
      <c r="Q34" s="18">
        <v>113194</v>
      </c>
      <c r="R34" s="18">
        <v>3054</v>
      </c>
    </row>
    <row r="35" spans="1:18" s="18" customFormat="1" ht="16.5" customHeight="1">
      <c r="A35" s="41" t="s">
        <v>204</v>
      </c>
      <c r="B35" s="18">
        <v>24874</v>
      </c>
      <c r="C35" s="18">
        <v>851</v>
      </c>
      <c r="D35" s="18">
        <v>495</v>
      </c>
      <c r="E35" s="18">
        <v>1057</v>
      </c>
      <c r="F35" s="18">
        <v>773</v>
      </c>
      <c r="G35" s="18">
        <v>631</v>
      </c>
      <c r="H35" s="18">
        <v>586</v>
      </c>
      <c r="I35" s="18">
        <v>577</v>
      </c>
      <c r="J35" s="18">
        <v>538</v>
      </c>
      <c r="K35" s="18">
        <v>473</v>
      </c>
      <c r="L35" s="18">
        <v>275</v>
      </c>
      <c r="M35" s="18">
        <v>1046</v>
      </c>
      <c r="N35" s="18">
        <v>2465</v>
      </c>
      <c r="O35" s="18">
        <v>15107</v>
      </c>
      <c r="P35" s="18">
        <v>5816</v>
      </c>
      <c r="Q35" s="18">
        <v>18781</v>
      </c>
      <c r="R35" s="18">
        <v>2899</v>
      </c>
    </row>
    <row r="36" s="18" customFormat="1" ht="13.5" customHeight="1">
      <c r="A36" s="74" t="s">
        <v>173</v>
      </c>
    </row>
    <row r="37" s="18" customFormat="1" ht="16.5" customHeight="1">
      <c r="A37" s="74" t="s">
        <v>174</v>
      </c>
    </row>
    <row r="38" spans="1:18" s="18" customFormat="1" ht="16.5" customHeight="1">
      <c r="A38" s="41" t="s">
        <v>205</v>
      </c>
      <c r="B38" s="18">
        <v>2261</v>
      </c>
      <c r="C38" s="50" t="s">
        <v>66</v>
      </c>
      <c r="D38" s="50" t="s">
        <v>66</v>
      </c>
      <c r="E38" s="18">
        <v>198</v>
      </c>
      <c r="F38" s="18">
        <v>451</v>
      </c>
      <c r="G38" s="18">
        <v>462</v>
      </c>
      <c r="H38" s="18">
        <v>394</v>
      </c>
      <c r="I38" s="18">
        <v>247</v>
      </c>
      <c r="J38" s="18">
        <v>206</v>
      </c>
      <c r="K38" s="18">
        <v>173</v>
      </c>
      <c r="L38" s="18">
        <v>74</v>
      </c>
      <c r="M38" s="18">
        <v>39</v>
      </c>
      <c r="N38" s="18">
        <v>11</v>
      </c>
      <c r="O38" s="18">
        <v>6</v>
      </c>
      <c r="P38" s="18">
        <v>2172</v>
      </c>
      <c r="Q38" s="18">
        <v>89</v>
      </c>
      <c r="R38" s="18">
        <v>649</v>
      </c>
    </row>
    <row r="39" spans="1:18" s="18" customFormat="1" ht="16.5" customHeight="1">
      <c r="A39" s="41" t="s">
        <v>204</v>
      </c>
      <c r="B39" s="18">
        <v>12035</v>
      </c>
      <c r="C39" s="18">
        <v>485</v>
      </c>
      <c r="D39" s="18">
        <v>361</v>
      </c>
      <c r="E39" s="18">
        <v>1293</v>
      </c>
      <c r="F39" s="18">
        <v>1754</v>
      </c>
      <c r="G39" s="18">
        <v>1641</v>
      </c>
      <c r="H39" s="18">
        <v>1211</v>
      </c>
      <c r="I39" s="18">
        <v>1359</v>
      </c>
      <c r="J39" s="18">
        <v>1285</v>
      </c>
      <c r="K39" s="18">
        <v>1125</v>
      </c>
      <c r="L39" s="18">
        <v>514</v>
      </c>
      <c r="M39" s="18">
        <v>443</v>
      </c>
      <c r="N39" s="18">
        <v>250</v>
      </c>
      <c r="O39" s="18">
        <v>314</v>
      </c>
      <c r="P39" s="18">
        <v>10602</v>
      </c>
      <c r="Q39" s="18">
        <v>1267</v>
      </c>
      <c r="R39" s="18">
        <v>3727</v>
      </c>
    </row>
    <row r="40" spans="1:18" s="18" customFormat="1" ht="15.75">
      <c r="A40" s="41"/>
      <c r="Q40" s="132" t="s">
        <v>168</v>
      </c>
      <c r="R40" s="132"/>
    </row>
    <row r="41" spans="1:18" s="18" customFormat="1" ht="33.75" customHeight="1">
      <c r="A41" s="122"/>
      <c r="B41" s="130" t="s">
        <v>328</v>
      </c>
      <c r="C41" s="138" t="s">
        <v>62</v>
      </c>
      <c r="D41" s="139"/>
      <c r="E41" s="139"/>
      <c r="F41" s="139"/>
      <c r="G41" s="139"/>
      <c r="H41" s="139"/>
      <c r="I41" s="135" t="s">
        <v>63</v>
      </c>
      <c r="J41" s="135"/>
      <c r="K41" s="135"/>
      <c r="L41" s="135"/>
      <c r="M41" s="135"/>
      <c r="N41" s="135"/>
      <c r="O41" s="136"/>
      <c r="P41" s="133" t="s">
        <v>188</v>
      </c>
      <c r="Q41" s="134"/>
      <c r="R41" s="134"/>
    </row>
    <row r="42" spans="1:18" s="18" customFormat="1" ht="82.5" customHeight="1">
      <c r="A42" s="124"/>
      <c r="B42" s="131"/>
      <c r="C42" s="35" t="s">
        <v>42</v>
      </c>
      <c r="D42" s="51" t="s">
        <v>43</v>
      </c>
      <c r="E42" s="35" t="s">
        <v>44</v>
      </c>
      <c r="F42" s="51" t="s">
        <v>45</v>
      </c>
      <c r="G42" s="35" t="s">
        <v>46</v>
      </c>
      <c r="H42" s="51" t="s">
        <v>47</v>
      </c>
      <c r="I42" s="43" t="s">
        <v>48</v>
      </c>
      <c r="J42" s="43" t="s">
        <v>49</v>
      </c>
      <c r="K42" s="43" t="s">
        <v>58</v>
      </c>
      <c r="L42" s="35" t="s">
        <v>59</v>
      </c>
      <c r="M42" s="43" t="s">
        <v>60</v>
      </c>
      <c r="N42" s="43" t="s">
        <v>61</v>
      </c>
      <c r="O42" s="34" t="s">
        <v>50</v>
      </c>
      <c r="P42" s="44" t="s">
        <v>51</v>
      </c>
      <c r="Q42" s="44" t="s">
        <v>52</v>
      </c>
      <c r="R42" s="34" t="s">
        <v>315</v>
      </c>
    </row>
    <row r="43" spans="2:9" s="19" customFormat="1" ht="15.75">
      <c r="B43" s="129" t="s">
        <v>54</v>
      </c>
      <c r="C43" s="129"/>
      <c r="D43" s="129"/>
      <c r="E43" s="129"/>
      <c r="F43" s="129"/>
      <c r="G43" s="129"/>
      <c r="H43" s="129"/>
      <c r="I43" s="19" t="s">
        <v>57</v>
      </c>
    </row>
    <row r="44" spans="1:18" s="19" customFormat="1" ht="16.5" customHeight="1">
      <c r="A44" s="33" t="s">
        <v>205</v>
      </c>
      <c r="B44" s="19">
        <v>1657712</v>
      </c>
      <c r="C44" s="19">
        <v>98694</v>
      </c>
      <c r="D44" s="19">
        <v>65272</v>
      </c>
      <c r="E44" s="19">
        <v>154876</v>
      </c>
      <c r="F44" s="19">
        <v>209008</v>
      </c>
      <c r="G44" s="19">
        <v>217936</v>
      </c>
      <c r="H44" s="19">
        <v>205133</v>
      </c>
      <c r="I44" s="19">
        <v>128813</v>
      </c>
      <c r="J44" s="19">
        <v>127216</v>
      </c>
      <c r="K44" s="19">
        <v>132061</v>
      </c>
      <c r="L44" s="19">
        <v>95867</v>
      </c>
      <c r="M44" s="19">
        <v>87777</v>
      </c>
      <c r="N44" s="19">
        <v>47421</v>
      </c>
      <c r="O44" s="19">
        <v>87638</v>
      </c>
      <c r="P44" s="19">
        <v>1349851</v>
      </c>
      <c r="Q44" s="19">
        <v>275944</v>
      </c>
      <c r="R44" s="19">
        <v>495933</v>
      </c>
    </row>
    <row r="45" spans="1:18" s="19" customFormat="1" ht="16.5" customHeight="1">
      <c r="A45" s="33" t="s">
        <v>204</v>
      </c>
      <c r="B45" s="19">
        <v>1866649</v>
      </c>
      <c r="C45" s="19">
        <v>126724</v>
      </c>
      <c r="D45" s="19">
        <v>90386</v>
      </c>
      <c r="E45" s="19">
        <v>204121</v>
      </c>
      <c r="F45" s="19">
        <v>187739</v>
      </c>
      <c r="G45" s="19">
        <v>162900</v>
      </c>
      <c r="H45" s="19">
        <v>159552</v>
      </c>
      <c r="I45" s="19">
        <v>195525</v>
      </c>
      <c r="J45" s="19">
        <v>185373</v>
      </c>
      <c r="K45" s="19">
        <v>159422</v>
      </c>
      <c r="L45" s="19">
        <v>77070</v>
      </c>
      <c r="M45" s="19">
        <v>109281</v>
      </c>
      <c r="N45" s="19">
        <v>77181</v>
      </c>
      <c r="O45" s="19">
        <v>131375</v>
      </c>
      <c r="P45" s="19">
        <v>1463773</v>
      </c>
      <c r="Q45" s="19">
        <v>361718</v>
      </c>
      <c r="R45" s="19">
        <v>567812</v>
      </c>
    </row>
    <row r="46" s="18" customFormat="1" ht="16.5" customHeight="1">
      <c r="A46" s="18" t="s">
        <v>154</v>
      </c>
    </row>
    <row r="47" s="18" customFormat="1" ht="30.75" customHeight="1">
      <c r="A47" s="75" t="s">
        <v>169</v>
      </c>
    </row>
    <row r="48" s="18" customFormat="1" ht="30.75" customHeight="1">
      <c r="A48" s="65" t="s">
        <v>162</v>
      </c>
    </row>
    <row r="49" spans="1:18" s="18" customFormat="1" ht="16.5" customHeight="1">
      <c r="A49" s="41" t="s">
        <v>205</v>
      </c>
      <c r="B49" s="18">
        <v>195576</v>
      </c>
      <c r="C49" s="50" t="s">
        <v>66</v>
      </c>
      <c r="D49" s="50" t="s">
        <v>66</v>
      </c>
      <c r="E49" s="18">
        <v>12224</v>
      </c>
      <c r="F49" s="18">
        <v>34380</v>
      </c>
      <c r="G49" s="18">
        <v>36228</v>
      </c>
      <c r="H49" s="18">
        <v>34189</v>
      </c>
      <c r="I49" s="18">
        <v>24053</v>
      </c>
      <c r="J49" s="18">
        <v>19496</v>
      </c>
      <c r="K49" s="18">
        <v>17311</v>
      </c>
      <c r="L49" s="18">
        <v>7808</v>
      </c>
      <c r="M49" s="18">
        <v>5209</v>
      </c>
      <c r="N49" s="18">
        <v>2515</v>
      </c>
      <c r="O49" s="18">
        <v>2163</v>
      </c>
      <c r="P49" s="18">
        <v>181568</v>
      </c>
      <c r="Q49" s="18">
        <v>14008</v>
      </c>
      <c r="R49" s="18">
        <v>46604</v>
      </c>
    </row>
    <row r="50" spans="1:18" s="18" customFormat="1" ht="16.5" customHeight="1">
      <c r="A50" s="41" t="s">
        <v>204</v>
      </c>
      <c r="B50" s="18">
        <v>316203</v>
      </c>
      <c r="C50" s="50" t="s">
        <v>66</v>
      </c>
      <c r="D50" s="50" t="s">
        <v>66</v>
      </c>
      <c r="E50" s="18">
        <v>26117</v>
      </c>
      <c r="F50" s="18">
        <v>42242</v>
      </c>
      <c r="G50" s="18">
        <v>36739</v>
      </c>
      <c r="H50" s="18">
        <v>38554</v>
      </c>
      <c r="I50" s="18">
        <v>44367</v>
      </c>
      <c r="J50" s="18">
        <v>39269</v>
      </c>
      <c r="K50" s="18">
        <v>32913</v>
      </c>
      <c r="L50" s="18">
        <v>17155</v>
      </c>
      <c r="M50" s="18">
        <v>18391</v>
      </c>
      <c r="N50" s="18">
        <v>10545</v>
      </c>
      <c r="O50" s="18">
        <v>9911</v>
      </c>
      <c r="P50" s="18">
        <v>267821</v>
      </c>
      <c r="Q50" s="18">
        <v>48382</v>
      </c>
      <c r="R50" s="18">
        <v>68359</v>
      </c>
    </row>
    <row r="51" spans="1:4" s="18" customFormat="1" ht="16.5" customHeight="1">
      <c r="A51" s="67" t="s">
        <v>155</v>
      </c>
      <c r="C51" s="50"/>
      <c r="D51" s="50"/>
    </row>
    <row r="52" spans="1:18" s="18" customFormat="1" ht="16.5" customHeight="1">
      <c r="A52" s="41" t="s">
        <v>205</v>
      </c>
      <c r="B52" s="18">
        <v>34661</v>
      </c>
      <c r="C52" s="50" t="s">
        <v>66</v>
      </c>
      <c r="D52" s="18">
        <v>1715</v>
      </c>
      <c r="E52" s="18">
        <v>13478</v>
      </c>
      <c r="F52" s="18">
        <v>6875</v>
      </c>
      <c r="G52" s="18">
        <v>4020</v>
      </c>
      <c r="H52" s="18">
        <v>2899</v>
      </c>
      <c r="I52" s="18">
        <v>1708</v>
      </c>
      <c r="J52" s="18">
        <v>1122</v>
      </c>
      <c r="K52" s="18">
        <v>827</v>
      </c>
      <c r="L52" s="18">
        <v>509</v>
      </c>
      <c r="M52" s="18">
        <v>495</v>
      </c>
      <c r="N52" s="18">
        <v>500</v>
      </c>
      <c r="O52" s="18">
        <v>513</v>
      </c>
      <c r="P52" s="18">
        <v>32826</v>
      </c>
      <c r="Q52" s="18">
        <v>1835</v>
      </c>
      <c r="R52" s="18">
        <v>22068</v>
      </c>
    </row>
    <row r="53" spans="1:18" s="18" customFormat="1" ht="16.5" customHeight="1">
      <c r="A53" s="41" t="s">
        <v>204</v>
      </c>
      <c r="B53" s="18">
        <v>66731</v>
      </c>
      <c r="C53" s="50" t="s">
        <v>66</v>
      </c>
      <c r="D53" s="18">
        <v>5505</v>
      </c>
      <c r="E53" s="18">
        <v>27455</v>
      </c>
      <c r="F53" s="18">
        <v>9138</v>
      </c>
      <c r="G53" s="18">
        <v>6590</v>
      </c>
      <c r="H53" s="18">
        <v>4853</v>
      </c>
      <c r="I53" s="18">
        <v>4228</v>
      </c>
      <c r="J53" s="18">
        <v>2975</v>
      </c>
      <c r="K53" s="18">
        <v>2291</v>
      </c>
      <c r="L53" s="18">
        <v>1122</v>
      </c>
      <c r="M53" s="18">
        <v>1083</v>
      </c>
      <c r="N53" s="18">
        <v>586</v>
      </c>
      <c r="O53" s="18">
        <v>905</v>
      </c>
      <c r="P53" s="18">
        <v>63601</v>
      </c>
      <c r="Q53" s="18">
        <v>3130</v>
      </c>
      <c r="R53" s="18">
        <v>42098</v>
      </c>
    </row>
    <row r="54" spans="1:3" s="18" customFormat="1" ht="16.5" customHeight="1">
      <c r="A54" s="67" t="s">
        <v>140</v>
      </c>
      <c r="C54" s="50"/>
    </row>
    <row r="55" spans="1:18" s="18" customFormat="1" ht="16.5" customHeight="1">
      <c r="A55" s="41" t="s">
        <v>205</v>
      </c>
      <c r="B55" s="18">
        <v>368984</v>
      </c>
      <c r="C55" s="50" t="s">
        <v>66</v>
      </c>
      <c r="D55" s="18">
        <v>7848</v>
      </c>
      <c r="E55" s="18">
        <v>45142</v>
      </c>
      <c r="F55" s="18">
        <v>64179</v>
      </c>
      <c r="G55" s="18">
        <v>64314</v>
      </c>
      <c r="H55" s="18">
        <v>59777</v>
      </c>
      <c r="I55" s="18">
        <v>36105</v>
      </c>
      <c r="J55" s="18">
        <v>29513</v>
      </c>
      <c r="K55" s="18">
        <v>28083</v>
      </c>
      <c r="L55" s="18">
        <v>12772</v>
      </c>
      <c r="M55" s="18">
        <v>10777</v>
      </c>
      <c r="N55" s="18">
        <v>5752</v>
      </c>
      <c r="O55" s="18">
        <v>4722</v>
      </c>
      <c r="P55" s="18">
        <v>340502</v>
      </c>
      <c r="Q55" s="18">
        <v>28482</v>
      </c>
      <c r="R55" s="18">
        <v>117169</v>
      </c>
    </row>
    <row r="56" spans="1:18" s="18" customFormat="1" ht="16.5" customHeight="1">
      <c r="A56" s="41" t="s">
        <v>204</v>
      </c>
      <c r="B56" s="18">
        <v>553397</v>
      </c>
      <c r="C56" s="14">
        <v>817</v>
      </c>
      <c r="D56" s="18">
        <v>10940</v>
      </c>
      <c r="E56" s="18">
        <v>56819</v>
      </c>
      <c r="F56" s="18">
        <v>62959</v>
      </c>
      <c r="G56" s="18">
        <v>64798</v>
      </c>
      <c r="H56" s="18">
        <v>63813</v>
      </c>
      <c r="I56" s="18">
        <v>76131</v>
      </c>
      <c r="J56" s="18">
        <v>69429</v>
      </c>
      <c r="K56" s="18">
        <v>57702</v>
      </c>
      <c r="L56" s="18">
        <v>24908</v>
      </c>
      <c r="M56" s="18">
        <v>29137</v>
      </c>
      <c r="N56" s="18">
        <v>17599</v>
      </c>
      <c r="O56" s="18">
        <v>18345</v>
      </c>
      <c r="P56" s="18">
        <v>472650</v>
      </c>
      <c r="Q56" s="18">
        <v>80747</v>
      </c>
      <c r="R56" s="18">
        <v>131535</v>
      </c>
    </row>
    <row r="57" s="18" customFormat="1" ht="16.5" customHeight="1">
      <c r="A57" s="67" t="s">
        <v>141</v>
      </c>
    </row>
    <row r="58" spans="1:18" s="18" customFormat="1" ht="16.5" customHeight="1">
      <c r="A58" s="41" t="s">
        <v>205</v>
      </c>
      <c r="B58" s="18">
        <v>185701</v>
      </c>
      <c r="C58" s="18">
        <v>1928</v>
      </c>
      <c r="D58" s="18">
        <v>11404</v>
      </c>
      <c r="E58" s="18">
        <v>26165</v>
      </c>
      <c r="F58" s="18">
        <v>33398</v>
      </c>
      <c r="G58" s="18">
        <v>34885</v>
      </c>
      <c r="H58" s="18">
        <v>28712</v>
      </c>
      <c r="I58" s="18">
        <v>15629</v>
      </c>
      <c r="J58" s="18">
        <v>12289</v>
      </c>
      <c r="K58" s="18">
        <v>10014</v>
      </c>
      <c r="L58" s="18">
        <v>5233</v>
      </c>
      <c r="M58" s="18">
        <v>3636</v>
      </c>
      <c r="N58" s="18">
        <v>1268</v>
      </c>
      <c r="O58" s="18">
        <v>1140</v>
      </c>
      <c r="P58" s="18">
        <v>177873</v>
      </c>
      <c r="Q58" s="18">
        <v>7648</v>
      </c>
      <c r="R58" s="18">
        <v>72715</v>
      </c>
    </row>
    <row r="59" spans="1:18" s="18" customFormat="1" ht="16.5" customHeight="1">
      <c r="A59" s="41" t="s">
        <v>204</v>
      </c>
      <c r="B59" s="18">
        <v>204754</v>
      </c>
      <c r="C59" s="14">
        <v>1947</v>
      </c>
      <c r="D59" s="18">
        <v>8151</v>
      </c>
      <c r="E59" s="18">
        <v>25235</v>
      </c>
      <c r="F59" s="18">
        <v>22609</v>
      </c>
      <c r="G59" s="18">
        <v>19554</v>
      </c>
      <c r="H59" s="18">
        <v>19304</v>
      </c>
      <c r="I59" s="18">
        <v>25732</v>
      </c>
      <c r="J59" s="18">
        <v>25938</v>
      </c>
      <c r="K59" s="18">
        <v>20616</v>
      </c>
      <c r="L59" s="18">
        <v>9273</v>
      </c>
      <c r="M59" s="18">
        <v>11641</v>
      </c>
      <c r="N59" s="18">
        <v>6837</v>
      </c>
      <c r="O59" s="18">
        <v>7917</v>
      </c>
      <c r="P59" s="18">
        <v>174173</v>
      </c>
      <c r="Q59" s="18">
        <v>30380</v>
      </c>
      <c r="R59" s="18">
        <v>57741</v>
      </c>
    </row>
    <row r="60" s="18" customFormat="1" ht="14.25" customHeight="1">
      <c r="A60" s="76" t="s">
        <v>170</v>
      </c>
    </row>
    <row r="61" s="18" customFormat="1" ht="12.75" customHeight="1">
      <c r="A61" s="67" t="s">
        <v>143</v>
      </c>
    </row>
    <row r="62" spans="1:18" s="18" customFormat="1" ht="16.5" customHeight="1">
      <c r="A62" s="41" t="s">
        <v>205</v>
      </c>
      <c r="B62" s="18">
        <v>346030</v>
      </c>
      <c r="C62" s="18">
        <v>17594</v>
      </c>
      <c r="D62" s="18">
        <v>34206</v>
      </c>
      <c r="E62" s="18">
        <v>49057</v>
      </c>
      <c r="F62" s="18">
        <v>58941</v>
      </c>
      <c r="G62" s="18">
        <v>58868</v>
      </c>
      <c r="H62" s="18">
        <v>49013</v>
      </c>
      <c r="I62" s="18">
        <v>26070</v>
      </c>
      <c r="J62" s="18">
        <v>20697</v>
      </c>
      <c r="K62" s="18">
        <v>14457</v>
      </c>
      <c r="L62" s="18">
        <v>5433</v>
      </c>
      <c r="M62" s="18">
        <v>5510</v>
      </c>
      <c r="N62" s="18">
        <v>3370</v>
      </c>
      <c r="O62" s="18">
        <v>2814</v>
      </c>
      <c r="P62" s="18">
        <v>330996</v>
      </c>
      <c r="Q62" s="18">
        <v>15034</v>
      </c>
      <c r="R62" s="18">
        <v>159798</v>
      </c>
    </row>
    <row r="63" spans="1:18" s="18" customFormat="1" ht="16.5" customHeight="1">
      <c r="A63" s="41" t="s">
        <v>204</v>
      </c>
      <c r="B63" s="18">
        <v>350815</v>
      </c>
      <c r="C63" s="14">
        <v>31282</v>
      </c>
      <c r="D63" s="18">
        <v>51542</v>
      </c>
      <c r="E63" s="18">
        <v>47558</v>
      </c>
      <c r="F63" s="18">
        <v>33027</v>
      </c>
      <c r="G63" s="18">
        <v>25901</v>
      </c>
      <c r="H63" s="18">
        <v>26300</v>
      </c>
      <c r="I63" s="18">
        <v>36165</v>
      </c>
      <c r="J63" s="18">
        <v>33681</v>
      </c>
      <c r="K63" s="18">
        <v>27041</v>
      </c>
      <c r="L63" s="18">
        <v>11274</v>
      </c>
      <c r="M63" s="18">
        <v>13446</v>
      </c>
      <c r="N63" s="18">
        <v>6195</v>
      </c>
      <c r="O63" s="18">
        <v>7403</v>
      </c>
      <c r="P63" s="18">
        <v>317126</v>
      </c>
      <c r="Q63" s="18">
        <v>33689</v>
      </c>
      <c r="R63" s="18">
        <v>163409</v>
      </c>
    </row>
    <row r="64" s="18" customFormat="1" ht="16.5" customHeight="1">
      <c r="A64" s="67" t="s">
        <v>144</v>
      </c>
    </row>
    <row r="65" spans="1:18" s="18" customFormat="1" ht="16.5" customHeight="1">
      <c r="A65" s="41" t="s">
        <v>205</v>
      </c>
      <c r="B65" s="18">
        <v>288875</v>
      </c>
      <c r="C65" s="18">
        <v>72442</v>
      </c>
      <c r="D65" s="18">
        <v>9515</v>
      </c>
      <c r="E65" s="18">
        <v>7700</v>
      </c>
      <c r="F65" s="18">
        <v>9414</v>
      </c>
      <c r="G65" s="18">
        <v>17144</v>
      </c>
      <c r="H65" s="18">
        <v>26640</v>
      </c>
      <c r="I65" s="18">
        <v>20473</v>
      </c>
      <c r="J65" s="18">
        <v>29949</v>
      </c>
      <c r="K65" s="18">
        <v>32881</v>
      </c>
      <c r="L65" s="18">
        <v>21486</v>
      </c>
      <c r="M65" s="18">
        <v>23213</v>
      </c>
      <c r="N65" s="18">
        <v>10546</v>
      </c>
      <c r="O65" s="18">
        <v>7472</v>
      </c>
      <c r="P65" s="18">
        <v>207880</v>
      </c>
      <c r="Q65" s="18">
        <v>54199</v>
      </c>
      <c r="R65" s="18">
        <v>72275</v>
      </c>
    </row>
    <row r="66" spans="1:18" s="18" customFormat="1" ht="16.5" customHeight="1">
      <c r="A66" s="41" t="s">
        <v>204</v>
      </c>
      <c r="B66" s="18">
        <v>245186</v>
      </c>
      <c r="C66" s="14">
        <v>82892</v>
      </c>
      <c r="D66" s="18">
        <v>12814</v>
      </c>
      <c r="E66" s="18">
        <v>17363</v>
      </c>
      <c r="F66" s="18">
        <v>14373</v>
      </c>
      <c r="G66" s="18">
        <v>6674</v>
      </c>
      <c r="H66" s="18">
        <v>4653</v>
      </c>
      <c r="I66" s="18">
        <v>6450</v>
      </c>
      <c r="J66" s="18">
        <v>11036</v>
      </c>
      <c r="K66" s="18">
        <v>15044</v>
      </c>
      <c r="L66" s="18">
        <v>9722</v>
      </c>
      <c r="M66" s="18">
        <v>21674</v>
      </c>
      <c r="N66" s="18">
        <v>16016</v>
      </c>
      <c r="O66" s="18">
        <v>26475</v>
      </c>
      <c r="P66" s="18">
        <v>141173</v>
      </c>
      <c r="Q66" s="18">
        <v>69717</v>
      </c>
      <c r="R66" s="18">
        <v>93146</v>
      </c>
    </row>
    <row r="67" s="18" customFormat="1" ht="16.5" customHeight="1">
      <c r="A67" s="67" t="s">
        <v>141</v>
      </c>
    </row>
    <row r="68" spans="1:18" s="18" customFormat="1" ht="16.5" customHeight="1">
      <c r="A68" s="41" t="s">
        <v>205</v>
      </c>
      <c r="B68" s="18">
        <v>162154</v>
      </c>
      <c r="C68" s="18">
        <v>6071</v>
      </c>
      <c r="D68" s="18">
        <v>382</v>
      </c>
      <c r="E68" s="18">
        <v>593</v>
      </c>
      <c r="F68" s="18">
        <v>745</v>
      </c>
      <c r="G68" s="18">
        <v>1625</v>
      </c>
      <c r="H68" s="18">
        <v>3107</v>
      </c>
      <c r="I68" s="18">
        <v>4176</v>
      </c>
      <c r="J68" s="18">
        <v>12908</v>
      </c>
      <c r="K68" s="18">
        <v>25167</v>
      </c>
      <c r="L68" s="18">
        <v>35354</v>
      </c>
      <c r="M68" s="18">
        <v>32059</v>
      </c>
      <c r="N68" s="18">
        <v>16224</v>
      </c>
      <c r="O68" s="18">
        <v>23743</v>
      </c>
      <c r="P68" s="18">
        <v>66539</v>
      </c>
      <c r="Q68" s="18">
        <v>90931</v>
      </c>
      <c r="R68" s="18">
        <v>3107</v>
      </c>
    </row>
    <row r="69" spans="1:18" s="18" customFormat="1" ht="16.5" customHeight="1">
      <c r="A69" s="41" t="s">
        <v>204</v>
      </c>
      <c r="B69" s="18">
        <v>105472</v>
      </c>
      <c r="C69" s="14">
        <v>8828</v>
      </c>
      <c r="D69" s="18">
        <v>855</v>
      </c>
      <c r="E69" s="18">
        <v>1807</v>
      </c>
      <c r="F69" s="18">
        <v>1285</v>
      </c>
      <c r="G69" s="18">
        <v>743</v>
      </c>
      <c r="H69" s="18">
        <v>620</v>
      </c>
      <c r="I69" s="18">
        <v>858</v>
      </c>
      <c r="J69" s="18">
        <v>1560</v>
      </c>
      <c r="K69" s="18">
        <v>2498</v>
      </c>
      <c r="L69" s="18">
        <v>3004</v>
      </c>
      <c r="M69" s="18">
        <v>13041</v>
      </c>
      <c r="N69" s="18">
        <v>18153</v>
      </c>
      <c r="O69" s="18">
        <v>52220</v>
      </c>
      <c r="P69" s="18">
        <v>14100</v>
      </c>
      <c r="Q69" s="18">
        <v>85028</v>
      </c>
      <c r="R69" s="18">
        <v>6431</v>
      </c>
    </row>
    <row r="70" s="18" customFormat="1" ht="16.5" customHeight="1">
      <c r="A70" s="76" t="s">
        <v>171</v>
      </c>
    </row>
    <row r="71" s="18" customFormat="1" ht="16.5" customHeight="1">
      <c r="A71" s="76" t="s">
        <v>172</v>
      </c>
    </row>
    <row r="72" spans="1:18" s="18" customFormat="1" ht="16.5" customHeight="1">
      <c r="A72" s="41" t="s">
        <v>205</v>
      </c>
      <c r="B72" s="18">
        <v>73470</v>
      </c>
      <c r="C72" s="18">
        <v>659</v>
      </c>
      <c r="D72" s="18">
        <v>202</v>
      </c>
      <c r="E72" s="18">
        <v>319</v>
      </c>
      <c r="F72" s="18">
        <v>625</v>
      </c>
      <c r="G72" s="18">
        <v>390</v>
      </c>
      <c r="H72" s="18">
        <v>402</v>
      </c>
      <c r="I72" s="18">
        <v>352</v>
      </c>
      <c r="J72" s="18">
        <v>1036</v>
      </c>
      <c r="K72" s="18">
        <v>3148</v>
      </c>
      <c r="L72" s="18">
        <v>7198</v>
      </c>
      <c r="M72" s="18">
        <v>6839</v>
      </c>
      <c r="N72" s="18">
        <v>7235</v>
      </c>
      <c r="O72" s="18">
        <v>45065</v>
      </c>
      <c r="P72" s="18">
        <v>9495</v>
      </c>
      <c r="Q72" s="18">
        <v>63718</v>
      </c>
      <c r="R72" s="18">
        <v>1548</v>
      </c>
    </row>
    <row r="73" spans="1:18" s="18" customFormat="1" ht="16.5" customHeight="1">
      <c r="A73" s="41" t="s">
        <v>204</v>
      </c>
      <c r="B73" s="18">
        <v>12139</v>
      </c>
      <c r="C73" s="14">
        <v>479</v>
      </c>
      <c r="D73" s="18">
        <v>221</v>
      </c>
      <c r="E73" s="18">
        <v>475</v>
      </c>
      <c r="F73" s="18">
        <v>359</v>
      </c>
      <c r="G73" s="18">
        <v>265</v>
      </c>
      <c r="H73" s="18">
        <v>251</v>
      </c>
      <c r="I73" s="18">
        <v>248</v>
      </c>
      <c r="J73" s="18">
        <v>211</v>
      </c>
      <c r="K73" s="18">
        <v>202</v>
      </c>
      <c r="L73" s="18">
        <v>107</v>
      </c>
      <c r="M73" s="18">
        <v>429</v>
      </c>
      <c r="N73" s="18">
        <v>1003</v>
      </c>
      <c r="O73" s="18">
        <v>7889</v>
      </c>
      <c r="P73" s="18">
        <v>2595</v>
      </c>
      <c r="Q73" s="18">
        <v>9390</v>
      </c>
      <c r="R73" s="18">
        <v>1380</v>
      </c>
    </row>
    <row r="74" s="18" customFormat="1" ht="16.5" customHeight="1">
      <c r="A74" s="74" t="s">
        <v>173</v>
      </c>
    </row>
    <row r="75" s="18" customFormat="1" ht="16.5" customHeight="1">
      <c r="A75" s="74" t="s">
        <v>174</v>
      </c>
    </row>
    <row r="76" spans="1:18" s="18" customFormat="1" ht="16.5" customHeight="1">
      <c r="A76" s="41" t="s">
        <v>205</v>
      </c>
      <c r="B76" s="18">
        <v>2261</v>
      </c>
      <c r="C76" s="50" t="s">
        <v>66</v>
      </c>
      <c r="D76" s="50" t="s">
        <v>66</v>
      </c>
      <c r="E76" s="18">
        <v>198</v>
      </c>
      <c r="F76" s="18">
        <v>451</v>
      </c>
      <c r="G76" s="18">
        <v>462</v>
      </c>
      <c r="H76" s="18">
        <v>394</v>
      </c>
      <c r="I76" s="18">
        <v>247</v>
      </c>
      <c r="J76" s="18">
        <v>206</v>
      </c>
      <c r="K76" s="18">
        <v>173</v>
      </c>
      <c r="L76" s="18">
        <v>74</v>
      </c>
      <c r="M76" s="18">
        <v>39</v>
      </c>
      <c r="N76" s="18">
        <v>11</v>
      </c>
      <c r="O76" s="18">
        <v>6</v>
      </c>
      <c r="P76" s="18">
        <v>2172</v>
      </c>
      <c r="Q76" s="18">
        <v>89</v>
      </c>
      <c r="R76" s="18">
        <v>649</v>
      </c>
    </row>
    <row r="77" spans="1:18" s="18" customFormat="1" ht="16.5" customHeight="1">
      <c r="A77" s="41" t="s">
        <v>204</v>
      </c>
      <c r="B77" s="18">
        <v>11952</v>
      </c>
      <c r="C77" s="14">
        <v>479</v>
      </c>
      <c r="D77" s="18">
        <v>358</v>
      </c>
      <c r="E77" s="18">
        <v>1292</v>
      </c>
      <c r="F77" s="18">
        <v>1747</v>
      </c>
      <c r="G77" s="18">
        <v>1636</v>
      </c>
      <c r="H77" s="18">
        <v>1204</v>
      </c>
      <c r="I77" s="18">
        <v>1346</v>
      </c>
      <c r="J77" s="18">
        <v>1274</v>
      </c>
      <c r="K77" s="18">
        <v>1115</v>
      </c>
      <c r="L77" s="18">
        <v>505</v>
      </c>
      <c r="M77" s="18">
        <v>439</v>
      </c>
      <c r="N77" s="18">
        <v>247</v>
      </c>
      <c r="O77" s="18">
        <v>310</v>
      </c>
      <c r="P77" s="18">
        <v>10534</v>
      </c>
      <c r="Q77" s="18">
        <v>1255</v>
      </c>
      <c r="R77" s="18">
        <v>3713</v>
      </c>
    </row>
    <row r="78" spans="1:18" s="18" customFormat="1" ht="13.5" customHeight="1">
      <c r="A78" s="41"/>
      <c r="C78" s="14"/>
      <c r="Q78" s="132" t="s">
        <v>175</v>
      </c>
      <c r="R78" s="132"/>
    </row>
    <row r="79" spans="1:18" s="18" customFormat="1" ht="37.5" customHeight="1">
      <c r="A79" s="122"/>
      <c r="B79" s="130" t="s">
        <v>328</v>
      </c>
      <c r="C79" s="138" t="s">
        <v>62</v>
      </c>
      <c r="D79" s="139"/>
      <c r="E79" s="139"/>
      <c r="F79" s="139"/>
      <c r="G79" s="139"/>
      <c r="H79" s="139"/>
      <c r="I79" s="135" t="s">
        <v>63</v>
      </c>
      <c r="J79" s="135"/>
      <c r="K79" s="135"/>
      <c r="L79" s="135"/>
      <c r="M79" s="135"/>
      <c r="N79" s="135"/>
      <c r="O79" s="136"/>
      <c r="P79" s="133" t="s">
        <v>188</v>
      </c>
      <c r="Q79" s="134"/>
      <c r="R79" s="134"/>
    </row>
    <row r="80" spans="1:18" s="18" customFormat="1" ht="85.5" customHeight="1">
      <c r="A80" s="124"/>
      <c r="B80" s="131"/>
      <c r="C80" s="35" t="s">
        <v>42</v>
      </c>
      <c r="D80" s="51" t="s">
        <v>43</v>
      </c>
      <c r="E80" s="35" t="s">
        <v>44</v>
      </c>
      <c r="F80" s="51" t="s">
        <v>45</v>
      </c>
      <c r="G80" s="35" t="s">
        <v>46</v>
      </c>
      <c r="H80" s="51" t="s">
        <v>47</v>
      </c>
      <c r="I80" s="43" t="s">
        <v>48</v>
      </c>
      <c r="J80" s="43" t="s">
        <v>49</v>
      </c>
      <c r="K80" s="43" t="s">
        <v>58</v>
      </c>
      <c r="L80" s="35" t="s">
        <v>59</v>
      </c>
      <c r="M80" s="43" t="s">
        <v>60</v>
      </c>
      <c r="N80" s="43" t="s">
        <v>61</v>
      </c>
      <c r="O80" s="34" t="s">
        <v>50</v>
      </c>
      <c r="P80" s="44" t="s">
        <v>51</v>
      </c>
      <c r="Q80" s="44" t="s">
        <v>52</v>
      </c>
      <c r="R80" s="34" t="s">
        <v>315</v>
      </c>
    </row>
    <row r="81" spans="2:9" s="19" customFormat="1" ht="15.75">
      <c r="B81" s="129" t="s">
        <v>56</v>
      </c>
      <c r="C81" s="129"/>
      <c r="D81" s="129"/>
      <c r="E81" s="129"/>
      <c r="F81" s="129"/>
      <c r="G81" s="129"/>
      <c r="H81" s="129"/>
      <c r="I81" s="19" t="s">
        <v>57</v>
      </c>
    </row>
    <row r="82" spans="1:19" s="19" customFormat="1" ht="16.5" customHeight="1">
      <c r="A82" s="33" t="s">
        <v>205</v>
      </c>
      <c r="B82" s="19">
        <v>601744</v>
      </c>
      <c r="C82" s="19">
        <v>29233</v>
      </c>
      <c r="D82" s="19">
        <v>20452</v>
      </c>
      <c r="E82" s="19">
        <v>48992</v>
      </c>
      <c r="F82" s="19">
        <v>69694</v>
      </c>
      <c r="G82" s="19">
        <v>74245</v>
      </c>
      <c r="H82" s="19">
        <v>64574</v>
      </c>
      <c r="I82" s="19">
        <v>35765</v>
      </c>
      <c r="J82" s="19">
        <v>40593</v>
      </c>
      <c r="K82" s="19">
        <v>51122</v>
      </c>
      <c r="L82" s="19">
        <v>50439</v>
      </c>
      <c r="M82" s="19">
        <v>46527</v>
      </c>
      <c r="N82" s="19">
        <v>25007</v>
      </c>
      <c r="O82" s="19">
        <v>45101</v>
      </c>
      <c r="P82" s="19">
        <v>448116</v>
      </c>
      <c r="Q82" s="19">
        <v>142566</v>
      </c>
      <c r="R82" s="19">
        <v>157309</v>
      </c>
      <c r="S82" s="18"/>
    </row>
    <row r="83" spans="1:19" s="19" customFormat="1" ht="16.5" customHeight="1">
      <c r="A83" s="33" t="s">
        <v>204</v>
      </c>
      <c r="B83" s="19">
        <v>573538</v>
      </c>
      <c r="C83" s="19">
        <v>39679</v>
      </c>
      <c r="D83" s="19">
        <v>16916</v>
      </c>
      <c r="E83" s="19">
        <v>47441</v>
      </c>
      <c r="F83" s="19">
        <v>45380</v>
      </c>
      <c r="G83" s="19">
        <v>41442</v>
      </c>
      <c r="H83" s="19">
        <v>48321</v>
      </c>
      <c r="I83" s="19">
        <v>64539</v>
      </c>
      <c r="J83" s="19">
        <v>63385</v>
      </c>
      <c r="K83" s="19">
        <v>50784</v>
      </c>
      <c r="L83" s="19">
        <v>23080</v>
      </c>
      <c r="M83" s="19">
        <v>38430</v>
      </c>
      <c r="N83" s="19">
        <v>32005</v>
      </c>
      <c r="O83" s="19">
        <v>62136</v>
      </c>
      <c r="P83" s="19">
        <v>413419</v>
      </c>
      <c r="Q83" s="19">
        <v>144539</v>
      </c>
      <c r="R83" s="19">
        <v>133836</v>
      </c>
      <c r="S83" s="18"/>
    </row>
    <row r="84" s="18" customFormat="1" ht="16.5" customHeight="1">
      <c r="A84" s="18" t="s">
        <v>154</v>
      </c>
    </row>
    <row r="85" s="18" customFormat="1" ht="30.75" customHeight="1">
      <c r="A85" s="75" t="s">
        <v>169</v>
      </c>
    </row>
    <row r="86" s="18" customFormat="1" ht="29.25" customHeight="1">
      <c r="A86" s="65" t="s">
        <v>162</v>
      </c>
    </row>
    <row r="87" spans="1:18" s="18" customFormat="1" ht="16.5" customHeight="1">
      <c r="A87" s="41" t="s">
        <v>205</v>
      </c>
      <c r="B87" s="18">
        <v>26673</v>
      </c>
      <c r="C87" s="50" t="s">
        <v>66</v>
      </c>
      <c r="D87" s="50" t="s">
        <v>66</v>
      </c>
      <c r="E87" s="18">
        <v>2079</v>
      </c>
      <c r="F87" s="18">
        <v>4841</v>
      </c>
      <c r="G87" s="18">
        <v>5446</v>
      </c>
      <c r="H87" s="18">
        <v>4982</v>
      </c>
      <c r="I87" s="18">
        <v>3238</v>
      </c>
      <c r="J87" s="18">
        <v>2201</v>
      </c>
      <c r="K87" s="18">
        <v>1907</v>
      </c>
      <c r="L87" s="18">
        <v>958</v>
      </c>
      <c r="M87" s="18">
        <v>570</v>
      </c>
      <c r="N87" s="18">
        <v>264</v>
      </c>
      <c r="O87" s="18">
        <v>187</v>
      </c>
      <c r="P87" s="18">
        <v>25161</v>
      </c>
      <c r="Q87" s="18">
        <v>1512</v>
      </c>
      <c r="R87" s="18">
        <v>6920</v>
      </c>
    </row>
    <row r="88" spans="1:18" s="18" customFormat="1" ht="16.5" customHeight="1">
      <c r="A88" s="41" t="s">
        <v>204</v>
      </c>
      <c r="B88" s="18">
        <v>35211</v>
      </c>
      <c r="C88" s="50" t="s">
        <v>66</v>
      </c>
      <c r="D88" s="50" t="s">
        <v>66</v>
      </c>
      <c r="E88" s="18">
        <v>1740</v>
      </c>
      <c r="F88" s="18">
        <v>2589</v>
      </c>
      <c r="G88" s="18">
        <v>3191</v>
      </c>
      <c r="H88" s="18">
        <v>4523</v>
      </c>
      <c r="I88" s="18">
        <v>5584</v>
      </c>
      <c r="J88" s="18">
        <v>5548</v>
      </c>
      <c r="K88" s="18">
        <v>4892</v>
      </c>
      <c r="L88" s="18">
        <v>2443</v>
      </c>
      <c r="M88" s="18">
        <v>2343</v>
      </c>
      <c r="N88" s="18">
        <v>1284</v>
      </c>
      <c r="O88" s="18">
        <v>1074</v>
      </c>
      <c r="P88" s="18">
        <v>29110</v>
      </c>
      <c r="Q88" s="18">
        <v>6101</v>
      </c>
      <c r="R88" s="18">
        <v>4329</v>
      </c>
    </row>
    <row r="89" spans="1:4" s="18" customFormat="1" ht="16.5" customHeight="1">
      <c r="A89" s="67" t="s">
        <v>155</v>
      </c>
      <c r="C89" s="50"/>
      <c r="D89" s="50"/>
    </row>
    <row r="90" spans="1:18" s="18" customFormat="1" ht="16.5" customHeight="1">
      <c r="A90" s="41" t="s">
        <v>205</v>
      </c>
      <c r="B90" s="18">
        <v>4318</v>
      </c>
      <c r="C90" s="50" t="s">
        <v>66</v>
      </c>
      <c r="D90" s="18">
        <v>95</v>
      </c>
      <c r="E90" s="18">
        <v>752</v>
      </c>
      <c r="F90" s="18">
        <v>915</v>
      </c>
      <c r="G90" s="18">
        <v>764</v>
      </c>
      <c r="H90" s="18">
        <v>580</v>
      </c>
      <c r="I90" s="18">
        <v>298</v>
      </c>
      <c r="J90" s="18">
        <v>178</v>
      </c>
      <c r="K90" s="18">
        <v>154</v>
      </c>
      <c r="L90" s="18">
        <v>231</v>
      </c>
      <c r="M90" s="18">
        <v>153</v>
      </c>
      <c r="N90" s="18">
        <v>121</v>
      </c>
      <c r="O90" s="18">
        <v>77</v>
      </c>
      <c r="P90" s="18">
        <v>3782</v>
      </c>
      <c r="Q90" s="18">
        <v>536</v>
      </c>
      <c r="R90" s="18">
        <v>1762</v>
      </c>
    </row>
    <row r="91" spans="1:18" s="18" customFormat="1" ht="16.5" customHeight="1">
      <c r="A91" s="41" t="s">
        <v>204</v>
      </c>
      <c r="B91" s="18">
        <v>5999</v>
      </c>
      <c r="C91" s="50" t="s">
        <v>66</v>
      </c>
      <c r="D91" s="18">
        <v>139</v>
      </c>
      <c r="E91" s="18">
        <v>1134</v>
      </c>
      <c r="F91" s="18">
        <v>771</v>
      </c>
      <c r="G91" s="18">
        <v>713</v>
      </c>
      <c r="H91" s="18">
        <v>665</v>
      </c>
      <c r="I91" s="18">
        <v>666</v>
      </c>
      <c r="J91" s="18">
        <v>561</v>
      </c>
      <c r="K91" s="18">
        <v>474</v>
      </c>
      <c r="L91" s="18">
        <v>229</v>
      </c>
      <c r="M91" s="18">
        <v>214</v>
      </c>
      <c r="N91" s="18">
        <v>139</v>
      </c>
      <c r="O91" s="18">
        <v>294</v>
      </c>
      <c r="P91" s="18">
        <v>5236</v>
      </c>
      <c r="Q91" s="18">
        <v>763</v>
      </c>
      <c r="R91" s="18">
        <v>2044</v>
      </c>
    </row>
    <row r="92" spans="1:3" s="18" customFormat="1" ht="16.5" customHeight="1">
      <c r="A92" s="67" t="s">
        <v>140</v>
      </c>
      <c r="C92" s="50"/>
    </row>
    <row r="93" spans="1:18" s="18" customFormat="1" ht="16.5" customHeight="1">
      <c r="A93" s="41" t="s">
        <v>205</v>
      </c>
      <c r="B93" s="18">
        <v>86670</v>
      </c>
      <c r="C93" s="50" t="s">
        <v>66</v>
      </c>
      <c r="D93" s="18">
        <v>2169</v>
      </c>
      <c r="E93" s="18">
        <v>11463</v>
      </c>
      <c r="F93" s="18">
        <v>17173</v>
      </c>
      <c r="G93" s="18">
        <v>16561</v>
      </c>
      <c r="H93" s="18">
        <v>14129</v>
      </c>
      <c r="I93" s="18">
        <v>7263</v>
      </c>
      <c r="J93" s="18">
        <v>5010</v>
      </c>
      <c r="K93" s="18">
        <v>5334</v>
      </c>
      <c r="L93" s="18">
        <v>2839</v>
      </c>
      <c r="M93" s="18">
        <v>2449</v>
      </c>
      <c r="N93" s="18">
        <v>1503</v>
      </c>
      <c r="O93" s="18">
        <v>777</v>
      </c>
      <c r="P93" s="18">
        <v>80306</v>
      </c>
      <c r="Q93" s="18">
        <v>6364</v>
      </c>
      <c r="R93" s="18">
        <v>30805</v>
      </c>
    </row>
    <row r="94" spans="1:18" s="18" customFormat="1" ht="16.5" customHeight="1">
      <c r="A94" s="41" t="s">
        <v>204</v>
      </c>
      <c r="B94" s="18">
        <v>118988</v>
      </c>
      <c r="C94" s="18">
        <v>130</v>
      </c>
      <c r="D94" s="18">
        <v>1747</v>
      </c>
      <c r="E94" s="18">
        <v>9303</v>
      </c>
      <c r="F94" s="18">
        <v>10197</v>
      </c>
      <c r="G94" s="18">
        <v>12394</v>
      </c>
      <c r="H94" s="18">
        <v>15059</v>
      </c>
      <c r="I94" s="18">
        <v>19565</v>
      </c>
      <c r="J94" s="18">
        <v>17934</v>
      </c>
      <c r="K94" s="18">
        <v>14007</v>
      </c>
      <c r="L94" s="18">
        <v>5297</v>
      </c>
      <c r="M94" s="18">
        <v>5799</v>
      </c>
      <c r="N94" s="18">
        <v>3764</v>
      </c>
      <c r="O94" s="18">
        <v>3792</v>
      </c>
      <c r="P94" s="18">
        <v>102543</v>
      </c>
      <c r="Q94" s="18">
        <v>16445</v>
      </c>
      <c r="R94" s="18">
        <v>21377</v>
      </c>
    </row>
    <row r="95" s="18" customFormat="1" ht="16.5" customHeight="1">
      <c r="A95" s="67" t="s">
        <v>141</v>
      </c>
    </row>
    <row r="96" spans="1:18" s="18" customFormat="1" ht="16.5" customHeight="1">
      <c r="A96" s="41" t="s">
        <v>205</v>
      </c>
      <c r="B96" s="18">
        <v>75365</v>
      </c>
      <c r="C96" s="18">
        <v>430</v>
      </c>
      <c r="D96" s="18">
        <v>4367</v>
      </c>
      <c r="E96" s="18">
        <v>9546</v>
      </c>
      <c r="F96" s="18">
        <v>14131</v>
      </c>
      <c r="G96" s="18">
        <v>16082</v>
      </c>
      <c r="H96" s="18">
        <v>12628</v>
      </c>
      <c r="I96" s="18">
        <v>6054</v>
      </c>
      <c r="J96" s="18">
        <v>4401</v>
      </c>
      <c r="K96" s="18">
        <v>3814</v>
      </c>
      <c r="L96" s="18">
        <v>1871</v>
      </c>
      <c r="M96" s="18">
        <v>1258</v>
      </c>
      <c r="N96" s="18">
        <v>466</v>
      </c>
      <c r="O96" s="18">
        <v>317</v>
      </c>
      <c r="P96" s="18">
        <v>72952</v>
      </c>
      <c r="Q96" s="18">
        <v>2395</v>
      </c>
      <c r="R96" s="18">
        <v>28456</v>
      </c>
    </row>
    <row r="97" spans="1:18" s="18" customFormat="1" ht="16.5" customHeight="1">
      <c r="A97" s="41" t="s">
        <v>204</v>
      </c>
      <c r="B97" s="18">
        <v>93971</v>
      </c>
      <c r="C97" s="18">
        <v>643</v>
      </c>
      <c r="D97" s="18">
        <v>2360</v>
      </c>
      <c r="E97" s="18">
        <v>8653</v>
      </c>
      <c r="F97" s="18">
        <v>9091</v>
      </c>
      <c r="G97" s="18">
        <v>8513</v>
      </c>
      <c r="H97" s="18">
        <v>10189</v>
      </c>
      <c r="I97" s="18">
        <v>15064</v>
      </c>
      <c r="J97" s="18">
        <v>14907</v>
      </c>
      <c r="K97" s="18">
        <v>10688</v>
      </c>
      <c r="L97" s="18">
        <v>4061</v>
      </c>
      <c r="M97" s="18">
        <v>4667</v>
      </c>
      <c r="N97" s="18">
        <v>2538</v>
      </c>
      <c r="O97" s="18">
        <v>2597</v>
      </c>
      <c r="P97" s="18">
        <v>82863</v>
      </c>
      <c r="Q97" s="18">
        <v>11069</v>
      </c>
      <c r="R97" s="18">
        <v>20708</v>
      </c>
    </row>
    <row r="98" s="18" customFormat="1" ht="14.25" customHeight="1">
      <c r="A98" s="76" t="s">
        <v>170</v>
      </c>
    </row>
    <row r="99" s="18" customFormat="1" ht="16.5" customHeight="1">
      <c r="A99" s="67" t="s">
        <v>143</v>
      </c>
    </row>
    <row r="100" spans="1:18" s="18" customFormat="1" ht="16.5" customHeight="1">
      <c r="A100" s="41" t="s">
        <v>205</v>
      </c>
      <c r="B100" s="18">
        <v>100669</v>
      </c>
      <c r="C100" s="18">
        <v>2503</v>
      </c>
      <c r="D100" s="18">
        <v>9406</v>
      </c>
      <c r="E100" s="18">
        <v>17454</v>
      </c>
      <c r="F100" s="18">
        <v>22744</v>
      </c>
      <c r="G100" s="18">
        <v>20250</v>
      </c>
      <c r="H100" s="18">
        <v>13220</v>
      </c>
      <c r="I100" s="18">
        <v>5360</v>
      </c>
      <c r="J100" s="18">
        <v>3843</v>
      </c>
      <c r="K100" s="18">
        <v>2683</v>
      </c>
      <c r="L100" s="18">
        <v>1043</v>
      </c>
      <c r="M100" s="18">
        <v>1110</v>
      </c>
      <c r="N100" s="18">
        <v>686</v>
      </c>
      <c r="O100" s="18">
        <v>367</v>
      </c>
      <c r="P100" s="18">
        <v>97980</v>
      </c>
      <c r="Q100" s="18">
        <v>2689</v>
      </c>
      <c r="R100" s="18">
        <v>52107</v>
      </c>
    </row>
    <row r="101" spans="1:18" s="18" customFormat="1" ht="16.5" customHeight="1">
      <c r="A101" s="41" t="s">
        <v>204</v>
      </c>
      <c r="B101" s="18">
        <v>95961</v>
      </c>
      <c r="C101" s="18">
        <v>3464</v>
      </c>
      <c r="D101" s="18">
        <v>5783</v>
      </c>
      <c r="E101" s="18">
        <v>11200</v>
      </c>
      <c r="F101" s="18">
        <v>10266</v>
      </c>
      <c r="G101" s="18">
        <v>9787</v>
      </c>
      <c r="H101" s="18">
        <v>11945</v>
      </c>
      <c r="I101" s="18">
        <v>15188</v>
      </c>
      <c r="J101" s="18">
        <v>12437</v>
      </c>
      <c r="K101" s="18">
        <v>7791</v>
      </c>
      <c r="L101" s="18">
        <v>2568</v>
      </c>
      <c r="M101" s="18">
        <v>2813</v>
      </c>
      <c r="N101" s="18">
        <v>1364</v>
      </c>
      <c r="O101" s="18">
        <v>1355</v>
      </c>
      <c r="P101" s="18">
        <v>88985</v>
      </c>
      <c r="Q101" s="18">
        <v>6975</v>
      </c>
      <c r="R101" s="18">
        <v>30712</v>
      </c>
    </row>
    <row r="102" s="18" customFormat="1" ht="16.5" customHeight="1">
      <c r="A102" s="67" t="s">
        <v>144</v>
      </c>
    </row>
    <row r="103" spans="1:18" s="18" customFormat="1" ht="16.5" customHeight="1">
      <c r="A103" s="41" t="s">
        <v>205</v>
      </c>
      <c r="B103" s="18">
        <v>122397</v>
      </c>
      <c r="C103" s="18">
        <v>22817</v>
      </c>
      <c r="D103" s="18">
        <v>3851</v>
      </c>
      <c r="E103" s="18">
        <v>6520</v>
      </c>
      <c r="F103" s="18">
        <v>8250</v>
      </c>
      <c r="G103" s="18">
        <v>12398</v>
      </c>
      <c r="H103" s="18">
        <v>14890</v>
      </c>
      <c r="I103" s="18">
        <v>8907</v>
      </c>
      <c r="J103" s="18">
        <v>11741</v>
      </c>
      <c r="K103" s="18">
        <v>12129</v>
      </c>
      <c r="L103" s="18">
        <v>7142</v>
      </c>
      <c r="M103" s="18">
        <v>8630</v>
      </c>
      <c r="N103" s="18">
        <v>3617</v>
      </c>
      <c r="O103" s="18">
        <v>1505</v>
      </c>
      <c r="P103" s="18">
        <v>96037</v>
      </c>
      <c r="Q103" s="18">
        <v>17685</v>
      </c>
      <c r="R103" s="18">
        <v>32763</v>
      </c>
    </row>
    <row r="104" spans="1:18" s="18" customFormat="1" ht="16.5" customHeight="1">
      <c r="A104" s="41" t="s">
        <v>204</v>
      </c>
      <c r="B104" s="18">
        <v>121851</v>
      </c>
      <c r="C104" s="18">
        <v>29042</v>
      </c>
      <c r="D104" s="18">
        <v>5478</v>
      </c>
      <c r="E104" s="18">
        <v>12261</v>
      </c>
      <c r="F104" s="18">
        <v>10457</v>
      </c>
      <c r="G104" s="18">
        <v>5763</v>
      </c>
      <c r="H104" s="18">
        <v>4884</v>
      </c>
      <c r="I104" s="18">
        <v>6943</v>
      </c>
      <c r="J104" s="18">
        <v>9544</v>
      </c>
      <c r="K104" s="18">
        <v>9679</v>
      </c>
      <c r="L104" s="18">
        <v>4944</v>
      </c>
      <c r="M104" s="18">
        <v>9252</v>
      </c>
      <c r="N104" s="18">
        <v>5803</v>
      </c>
      <c r="O104" s="18">
        <v>7801</v>
      </c>
      <c r="P104" s="18">
        <v>84736</v>
      </c>
      <c r="Q104" s="18">
        <v>25646</v>
      </c>
      <c r="R104" s="18">
        <v>45769</v>
      </c>
    </row>
    <row r="105" s="18" customFormat="1" ht="16.5" customHeight="1">
      <c r="A105" s="67" t="s">
        <v>141</v>
      </c>
    </row>
    <row r="106" spans="1:18" s="18" customFormat="1" ht="16.5" customHeight="1">
      <c r="A106" s="41" t="s">
        <v>205</v>
      </c>
      <c r="B106" s="18">
        <v>123709</v>
      </c>
      <c r="C106" s="18">
        <v>3149</v>
      </c>
      <c r="D106" s="18">
        <v>347</v>
      </c>
      <c r="E106" s="18">
        <v>712</v>
      </c>
      <c r="F106" s="18">
        <v>1035</v>
      </c>
      <c r="G106" s="18">
        <v>2140</v>
      </c>
      <c r="H106" s="18">
        <v>3541</v>
      </c>
      <c r="I106" s="18">
        <v>4112</v>
      </c>
      <c r="J106" s="18">
        <v>11795</v>
      </c>
      <c r="K106" s="18">
        <v>20887</v>
      </c>
      <c r="L106" s="18">
        <v>27682</v>
      </c>
      <c r="M106" s="18">
        <v>25180</v>
      </c>
      <c r="N106" s="18">
        <v>11580</v>
      </c>
      <c r="O106" s="18">
        <v>11549</v>
      </c>
      <c r="P106" s="18">
        <v>59547</v>
      </c>
      <c r="Q106" s="18">
        <v>61909</v>
      </c>
      <c r="R106" s="18">
        <v>2990</v>
      </c>
    </row>
    <row r="107" spans="1:18" s="18" customFormat="1" ht="16.5" customHeight="1">
      <c r="A107" s="41" t="s">
        <v>204</v>
      </c>
      <c r="B107" s="18">
        <v>88739</v>
      </c>
      <c r="C107" s="18">
        <v>6022</v>
      </c>
      <c r="D107" s="18">
        <v>1132</v>
      </c>
      <c r="E107" s="18">
        <v>2567</v>
      </c>
      <c r="F107" s="18">
        <v>1588</v>
      </c>
      <c r="G107" s="18">
        <v>710</v>
      </c>
      <c r="H107" s="18">
        <v>714</v>
      </c>
      <c r="I107" s="18">
        <v>1187</v>
      </c>
      <c r="J107" s="18">
        <v>2116</v>
      </c>
      <c r="K107" s="18">
        <v>2972</v>
      </c>
      <c r="L107" s="18">
        <v>3361</v>
      </c>
      <c r="M107" s="18">
        <v>12721</v>
      </c>
      <c r="N107" s="18">
        <v>15648</v>
      </c>
      <c r="O107" s="18">
        <v>38001</v>
      </c>
      <c r="P107" s="18">
        <v>16657</v>
      </c>
      <c r="Q107" s="18">
        <v>68137</v>
      </c>
      <c r="R107" s="18">
        <v>7364</v>
      </c>
    </row>
    <row r="108" s="18" customFormat="1" ht="16.5" customHeight="1">
      <c r="A108" s="76" t="s">
        <v>171</v>
      </c>
    </row>
    <row r="109" s="18" customFormat="1" ht="16.5" customHeight="1">
      <c r="A109" s="76" t="s">
        <v>172</v>
      </c>
    </row>
    <row r="110" spans="1:18" s="18" customFormat="1" ht="16.5" customHeight="1">
      <c r="A110" s="41" t="s">
        <v>205</v>
      </c>
      <c r="B110" s="18">
        <v>61943</v>
      </c>
      <c r="C110" s="18">
        <v>334</v>
      </c>
      <c r="D110" s="18">
        <v>217</v>
      </c>
      <c r="E110" s="18">
        <v>466</v>
      </c>
      <c r="F110" s="18">
        <v>605</v>
      </c>
      <c r="G110" s="18">
        <v>604</v>
      </c>
      <c r="H110" s="18">
        <v>604</v>
      </c>
      <c r="I110" s="18">
        <v>533</v>
      </c>
      <c r="J110" s="18">
        <v>1424</v>
      </c>
      <c r="K110" s="18">
        <v>4214</v>
      </c>
      <c r="L110" s="18">
        <v>8673</v>
      </c>
      <c r="M110" s="18">
        <v>7177</v>
      </c>
      <c r="N110" s="18">
        <v>6770</v>
      </c>
      <c r="O110" s="18">
        <v>30322</v>
      </c>
      <c r="P110" s="18">
        <v>12351</v>
      </c>
      <c r="Q110" s="18">
        <v>49476</v>
      </c>
      <c r="R110" s="18">
        <v>1506</v>
      </c>
    </row>
    <row r="111" spans="1:18" s="18" customFormat="1" ht="16.5" customHeight="1">
      <c r="A111" s="41" t="s">
        <v>204</v>
      </c>
      <c r="B111" s="18">
        <v>12735</v>
      </c>
      <c r="C111" s="18">
        <v>372</v>
      </c>
      <c r="D111" s="18">
        <v>274</v>
      </c>
      <c r="E111" s="18">
        <v>582</v>
      </c>
      <c r="F111" s="18">
        <v>414</v>
      </c>
      <c r="G111" s="18">
        <v>366</v>
      </c>
      <c r="H111" s="18">
        <v>335</v>
      </c>
      <c r="I111" s="18">
        <v>329</v>
      </c>
      <c r="J111" s="18">
        <v>327</v>
      </c>
      <c r="K111" s="18">
        <v>271</v>
      </c>
      <c r="L111" s="18">
        <v>168</v>
      </c>
      <c r="M111" s="18">
        <v>617</v>
      </c>
      <c r="N111" s="18">
        <v>1462</v>
      </c>
      <c r="O111" s="18">
        <v>7218</v>
      </c>
      <c r="P111" s="18">
        <v>3221</v>
      </c>
      <c r="Q111" s="18">
        <v>9391</v>
      </c>
      <c r="R111" s="18">
        <v>1519</v>
      </c>
    </row>
    <row r="112" spans="1:19" ht="13.5" customHeight="1">
      <c r="A112" s="74" t="s">
        <v>173</v>
      </c>
      <c r="S112" s="18"/>
    </row>
    <row r="113" s="18" customFormat="1" ht="13.5" customHeight="1">
      <c r="A113" s="74" t="s">
        <v>174</v>
      </c>
    </row>
    <row r="114" spans="1:18" s="18" customFormat="1" ht="16.5" customHeight="1">
      <c r="A114" s="41" t="s">
        <v>205</v>
      </c>
      <c r="B114" s="50" t="s">
        <v>66</v>
      </c>
      <c r="C114" s="50" t="s">
        <v>66</v>
      </c>
      <c r="D114" s="50" t="s">
        <v>66</v>
      </c>
      <c r="E114" s="50" t="s">
        <v>66</v>
      </c>
      <c r="F114" s="50" t="s">
        <v>66</v>
      </c>
      <c r="G114" s="50" t="s">
        <v>66</v>
      </c>
      <c r="H114" s="50" t="s">
        <v>66</v>
      </c>
      <c r="I114" s="50" t="s">
        <v>66</v>
      </c>
      <c r="J114" s="50" t="s">
        <v>66</v>
      </c>
      <c r="K114" s="50" t="s">
        <v>66</v>
      </c>
      <c r="L114" s="50" t="s">
        <v>66</v>
      </c>
      <c r="M114" s="50" t="s">
        <v>66</v>
      </c>
      <c r="N114" s="50" t="s">
        <v>66</v>
      </c>
      <c r="O114" s="50" t="s">
        <v>66</v>
      </c>
      <c r="P114" s="50" t="s">
        <v>66</v>
      </c>
      <c r="Q114" s="50" t="s">
        <v>66</v>
      </c>
      <c r="R114" s="50" t="s">
        <v>66</v>
      </c>
    </row>
    <row r="115" spans="1:18" s="18" customFormat="1" ht="16.5" customHeight="1">
      <c r="A115" s="22" t="s">
        <v>204</v>
      </c>
      <c r="B115" s="27">
        <v>83</v>
      </c>
      <c r="C115" s="27">
        <v>6</v>
      </c>
      <c r="D115" s="27">
        <v>3</v>
      </c>
      <c r="E115" s="27">
        <v>1</v>
      </c>
      <c r="F115" s="27">
        <v>7</v>
      </c>
      <c r="G115" s="27">
        <v>5</v>
      </c>
      <c r="H115" s="27">
        <v>7</v>
      </c>
      <c r="I115" s="27">
        <v>13</v>
      </c>
      <c r="J115" s="27">
        <v>11</v>
      </c>
      <c r="K115" s="27">
        <v>10</v>
      </c>
      <c r="L115" s="27">
        <v>9</v>
      </c>
      <c r="M115" s="27">
        <v>4</v>
      </c>
      <c r="N115" s="27">
        <v>3</v>
      </c>
      <c r="O115" s="27">
        <v>4</v>
      </c>
      <c r="P115" s="27">
        <v>68</v>
      </c>
      <c r="Q115" s="27">
        <v>12</v>
      </c>
      <c r="R115" s="27">
        <v>14</v>
      </c>
    </row>
    <row r="116" s="18" customFormat="1" ht="15.75"/>
    <row r="117" s="18" customFormat="1" ht="15.75"/>
    <row r="118" s="18" customFormat="1" ht="15.75"/>
    <row r="119" s="18" customFormat="1" ht="15.75"/>
    <row r="120" s="18" customFormat="1" ht="15.75"/>
    <row r="121" s="18" customFormat="1" ht="15.75"/>
    <row r="122" s="18" customFormat="1" ht="15.75"/>
  </sheetData>
  <sheetProtection/>
  <mergeCells count="21">
    <mergeCell ref="A79:A80"/>
    <mergeCell ref="B79:B80"/>
    <mergeCell ref="C79:H79"/>
    <mergeCell ref="B5:H5"/>
    <mergeCell ref="A1:H1"/>
    <mergeCell ref="A41:A42"/>
    <mergeCell ref="B41:B42"/>
    <mergeCell ref="I79:O79"/>
    <mergeCell ref="P79:R79"/>
    <mergeCell ref="P3:R3"/>
    <mergeCell ref="I41:O41"/>
    <mergeCell ref="A3:A4"/>
    <mergeCell ref="C3:H3"/>
    <mergeCell ref="C41:H41"/>
    <mergeCell ref="B81:H81"/>
    <mergeCell ref="B3:B4"/>
    <mergeCell ref="Q40:R40"/>
    <mergeCell ref="Q78:R78"/>
    <mergeCell ref="B43:H43"/>
    <mergeCell ref="P41:R41"/>
    <mergeCell ref="I3:O3"/>
  </mergeCells>
  <printOptions/>
  <pageMargins left="0.7874015748031497" right="0.7874015748031497" top="0.7874015748031497" bottom="0.7874015748031497" header="0.31496062992125984" footer="0.31496062992125984"/>
  <pageSetup firstPageNumber="10" useFirstPageNumber="1" horizontalDpi="600" verticalDpi="600" orientation="portrait" pageOrder="overThenDown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19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P124" sqref="P124"/>
    </sheetView>
  </sheetViews>
  <sheetFormatPr defaultColWidth="9.00390625" defaultRowHeight="12.75"/>
  <cols>
    <col min="1" max="1" width="25.625" style="0" customWidth="1"/>
    <col min="2" max="2" width="9.875" style="0" customWidth="1"/>
    <col min="3" max="15" width="8.125" style="0" customWidth="1"/>
    <col min="16" max="16" width="10.25390625" style="0" customWidth="1"/>
    <col min="17" max="17" width="10.00390625" style="0" customWidth="1"/>
    <col min="19" max="19" width="0" style="0" hidden="1" customWidth="1"/>
    <col min="20" max="20" width="0" style="54" hidden="1" customWidth="1"/>
  </cols>
  <sheetData>
    <row r="1" spans="1:20" s="4" customFormat="1" ht="15.75">
      <c r="A1" s="137" t="s">
        <v>313</v>
      </c>
      <c r="B1" s="137"/>
      <c r="C1" s="137"/>
      <c r="D1" s="137"/>
      <c r="E1" s="137"/>
      <c r="F1" s="137"/>
      <c r="G1" s="137"/>
      <c r="H1" s="137"/>
      <c r="I1" s="4" t="s">
        <v>314</v>
      </c>
      <c r="T1" s="17"/>
    </row>
    <row r="2" spans="1:9" s="17" customFormat="1" ht="15">
      <c r="A2" s="142" t="s">
        <v>64</v>
      </c>
      <c r="B2" s="142"/>
      <c r="C2" s="142"/>
      <c r="D2" s="142"/>
      <c r="E2" s="142"/>
      <c r="F2" s="142"/>
      <c r="G2" s="142"/>
      <c r="H2" s="142"/>
      <c r="I2" s="17" t="s">
        <v>65</v>
      </c>
    </row>
    <row r="4" spans="1:18" s="18" customFormat="1" ht="36.75" customHeight="1">
      <c r="A4" s="122"/>
      <c r="B4" s="130" t="s">
        <v>328</v>
      </c>
      <c r="C4" s="138" t="s">
        <v>62</v>
      </c>
      <c r="D4" s="139"/>
      <c r="E4" s="139"/>
      <c r="F4" s="139"/>
      <c r="G4" s="139"/>
      <c r="H4" s="139"/>
      <c r="I4" s="135" t="s">
        <v>63</v>
      </c>
      <c r="J4" s="135"/>
      <c r="K4" s="135"/>
      <c r="L4" s="135"/>
      <c r="M4" s="135"/>
      <c r="N4" s="135"/>
      <c r="O4" s="136"/>
      <c r="P4" s="133" t="s">
        <v>188</v>
      </c>
      <c r="Q4" s="134"/>
      <c r="R4" s="134"/>
    </row>
    <row r="5" spans="1:18" s="18" customFormat="1" ht="76.5" customHeight="1">
      <c r="A5" s="124"/>
      <c r="B5" s="131"/>
      <c r="C5" s="35" t="s">
        <v>42</v>
      </c>
      <c r="D5" s="51" t="s">
        <v>43</v>
      </c>
      <c r="E5" s="35" t="s">
        <v>44</v>
      </c>
      <c r="F5" s="51" t="s">
        <v>45</v>
      </c>
      <c r="G5" s="35" t="s">
        <v>46</v>
      </c>
      <c r="H5" s="51" t="s">
        <v>47</v>
      </c>
      <c r="I5" s="43" t="s">
        <v>48</v>
      </c>
      <c r="J5" s="51" t="s">
        <v>49</v>
      </c>
      <c r="K5" s="51" t="s">
        <v>58</v>
      </c>
      <c r="L5" s="35" t="s">
        <v>59</v>
      </c>
      <c r="M5" s="51" t="s">
        <v>60</v>
      </c>
      <c r="N5" s="51" t="s">
        <v>61</v>
      </c>
      <c r="O5" s="34" t="s">
        <v>50</v>
      </c>
      <c r="P5" s="48" t="s">
        <v>51</v>
      </c>
      <c r="Q5" s="48" t="s">
        <v>52</v>
      </c>
      <c r="R5" s="34" t="s">
        <v>315</v>
      </c>
    </row>
    <row r="6" spans="2:20" s="47" customFormat="1" ht="15.75" customHeight="1">
      <c r="B6" s="140" t="s">
        <v>53</v>
      </c>
      <c r="C6" s="140"/>
      <c r="D6" s="140"/>
      <c r="E6" s="140"/>
      <c r="F6" s="140"/>
      <c r="G6" s="140"/>
      <c r="H6" s="140"/>
      <c r="I6" s="46" t="s">
        <v>57</v>
      </c>
      <c r="J6" s="46"/>
      <c r="K6" s="46"/>
      <c r="L6" s="46"/>
      <c r="M6" s="46"/>
      <c r="N6" s="46"/>
      <c r="O6" s="45"/>
      <c r="P6" s="45"/>
      <c r="Q6" s="45"/>
      <c r="R6" s="46"/>
      <c r="T6" s="49"/>
    </row>
    <row r="7" spans="1:20" s="19" customFormat="1" ht="15.75">
      <c r="A7" s="33" t="s">
        <v>205</v>
      </c>
      <c r="B7" s="19">
        <v>1000</v>
      </c>
      <c r="C7" s="19">
        <v>57</v>
      </c>
      <c r="D7" s="19">
        <v>38</v>
      </c>
      <c r="E7" s="19">
        <v>90</v>
      </c>
      <c r="F7" s="19">
        <v>123</v>
      </c>
      <c r="G7" s="19">
        <v>129</v>
      </c>
      <c r="H7" s="19">
        <v>119</v>
      </c>
      <c r="I7" s="19">
        <v>73</v>
      </c>
      <c r="J7" s="19">
        <v>74</v>
      </c>
      <c r="K7" s="19">
        <v>81</v>
      </c>
      <c r="L7" s="19">
        <v>65</v>
      </c>
      <c r="M7" s="19">
        <v>60</v>
      </c>
      <c r="N7" s="19">
        <v>32</v>
      </c>
      <c r="O7" s="19">
        <v>59</v>
      </c>
      <c r="P7" s="19">
        <v>796</v>
      </c>
      <c r="Q7" s="19">
        <v>185</v>
      </c>
      <c r="R7" s="19">
        <v>289</v>
      </c>
      <c r="S7" s="53">
        <f>1000-C7-D7-E7-F7-G7-H7-I7-J7-K7-L7-M7-N7-O7</f>
        <v>0</v>
      </c>
      <c r="T7" s="18">
        <f>1000-P7-Q7</f>
        <v>19</v>
      </c>
    </row>
    <row r="8" spans="1:20" s="19" customFormat="1" ht="15.75">
      <c r="A8" s="33" t="s">
        <v>204</v>
      </c>
      <c r="B8" s="19">
        <v>1000</v>
      </c>
      <c r="C8" s="19">
        <v>68</v>
      </c>
      <c r="D8" s="19">
        <v>44</v>
      </c>
      <c r="E8" s="19">
        <v>103</v>
      </c>
      <c r="F8" s="19">
        <v>96</v>
      </c>
      <c r="G8" s="19">
        <v>84</v>
      </c>
      <c r="H8" s="19">
        <v>85</v>
      </c>
      <c r="I8" s="19">
        <v>107</v>
      </c>
      <c r="J8" s="19">
        <v>102</v>
      </c>
      <c r="K8" s="19">
        <v>86</v>
      </c>
      <c r="L8" s="19">
        <v>41</v>
      </c>
      <c r="M8" s="19">
        <v>60</v>
      </c>
      <c r="N8" s="19">
        <v>45</v>
      </c>
      <c r="O8" s="19">
        <v>79</v>
      </c>
      <c r="P8" s="19">
        <v>769</v>
      </c>
      <c r="Q8" s="19">
        <v>207</v>
      </c>
      <c r="R8" s="19">
        <v>288</v>
      </c>
      <c r="S8" s="53">
        <f>1000-C8-D8-E8-F8-G8-H8-I8-J8-K8-L8-M8-N8-O8</f>
        <v>0</v>
      </c>
      <c r="T8" s="18">
        <f>1000-P8-Q8</f>
        <v>24</v>
      </c>
    </row>
    <row r="9" spans="1:19" s="18" customFormat="1" ht="13.5" customHeight="1">
      <c r="A9" s="18" t="s">
        <v>154</v>
      </c>
      <c r="S9" s="53"/>
    </row>
    <row r="10" spans="1:19" s="18" customFormat="1" ht="32.25" customHeight="1">
      <c r="A10" s="75" t="s">
        <v>169</v>
      </c>
      <c r="J10" s="14"/>
      <c r="M10" s="52"/>
      <c r="S10" s="53"/>
    </row>
    <row r="11" spans="1:19" s="18" customFormat="1" ht="29.25" customHeight="1">
      <c r="A11" s="65" t="s">
        <v>162</v>
      </c>
      <c r="S11" s="53"/>
    </row>
    <row r="12" spans="1:19" s="18" customFormat="1" ht="14.25" customHeight="1">
      <c r="A12" s="41" t="s">
        <v>205</v>
      </c>
      <c r="B12" s="18">
        <v>1000</v>
      </c>
      <c r="C12" s="50" t="s">
        <v>66</v>
      </c>
      <c r="D12" s="50" t="s">
        <v>66</v>
      </c>
      <c r="E12" s="18">
        <v>64</v>
      </c>
      <c r="F12" s="18">
        <v>176</v>
      </c>
      <c r="G12" s="18">
        <v>188</v>
      </c>
      <c r="H12" s="18">
        <v>176</v>
      </c>
      <c r="I12" s="18">
        <v>123</v>
      </c>
      <c r="J12" s="18">
        <v>98</v>
      </c>
      <c r="K12" s="18">
        <v>86</v>
      </c>
      <c r="L12" s="18">
        <v>39</v>
      </c>
      <c r="M12" s="18">
        <v>26</v>
      </c>
      <c r="N12" s="18">
        <v>13</v>
      </c>
      <c r="O12" s="18">
        <v>11</v>
      </c>
      <c r="P12" s="18">
        <v>930</v>
      </c>
      <c r="Q12" s="18">
        <v>70</v>
      </c>
      <c r="R12" s="18">
        <v>241</v>
      </c>
      <c r="S12" s="53"/>
    </row>
    <row r="13" spans="1:19" s="18" customFormat="1" ht="14.25" customHeight="1">
      <c r="A13" s="41" t="s">
        <v>204</v>
      </c>
      <c r="B13" s="18">
        <v>1000</v>
      </c>
      <c r="C13" s="50" t="s">
        <v>66</v>
      </c>
      <c r="D13" s="50" t="s">
        <v>66</v>
      </c>
      <c r="E13" s="18">
        <v>79</v>
      </c>
      <c r="F13" s="18">
        <v>128</v>
      </c>
      <c r="G13" s="18">
        <v>114</v>
      </c>
      <c r="H13" s="18">
        <v>122</v>
      </c>
      <c r="I13" s="18">
        <v>142</v>
      </c>
      <c r="J13" s="18">
        <v>127</v>
      </c>
      <c r="K13" s="18">
        <v>108</v>
      </c>
      <c r="L13" s="18">
        <v>56</v>
      </c>
      <c r="M13" s="18">
        <v>59</v>
      </c>
      <c r="N13" s="18">
        <v>34</v>
      </c>
      <c r="O13" s="18">
        <v>31</v>
      </c>
      <c r="P13" s="18">
        <v>845</v>
      </c>
      <c r="Q13" s="18">
        <v>155</v>
      </c>
      <c r="R13" s="18">
        <v>207</v>
      </c>
      <c r="S13" s="53"/>
    </row>
    <row r="14" spans="1:20" s="18" customFormat="1" ht="14.25" customHeight="1">
      <c r="A14" s="67" t="s">
        <v>155</v>
      </c>
      <c r="C14" s="50"/>
      <c r="D14" s="50"/>
      <c r="S14" s="53" t="e">
        <f>1000-C12-D12-E12-F12-G12-H12-I12-J12-K12-L12-M12-N12-O12</f>
        <v>#VALUE!</v>
      </c>
      <c r="T14" s="18">
        <f>1000-P12-Q12</f>
        <v>0</v>
      </c>
    </row>
    <row r="15" spans="1:20" s="18" customFormat="1" ht="14.25" customHeight="1">
      <c r="A15" s="41" t="s">
        <v>205</v>
      </c>
      <c r="B15" s="18">
        <v>1000</v>
      </c>
      <c r="C15" s="50" t="s">
        <v>66</v>
      </c>
      <c r="D15" s="18">
        <v>46</v>
      </c>
      <c r="E15" s="18">
        <v>365</v>
      </c>
      <c r="F15" s="18">
        <v>200</v>
      </c>
      <c r="G15" s="18">
        <v>123</v>
      </c>
      <c r="H15" s="18">
        <v>89</v>
      </c>
      <c r="I15" s="18">
        <v>52</v>
      </c>
      <c r="J15" s="18">
        <v>33</v>
      </c>
      <c r="K15" s="18">
        <v>25</v>
      </c>
      <c r="L15" s="18">
        <v>19</v>
      </c>
      <c r="M15" s="18">
        <v>17</v>
      </c>
      <c r="N15" s="18">
        <v>16</v>
      </c>
      <c r="O15" s="18">
        <v>15</v>
      </c>
      <c r="P15" s="18">
        <v>939</v>
      </c>
      <c r="Q15" s="18">
        <v>61</v>
      </c>
      <c r="R15" s="18">
        <v>611</v>
      </c>
      <c r="S15" s="53" t="e">
        <f>1000-C13-D13-E13-F13-G13-H13-I13-J13-K13-L13-M13-N13-O13</f>
        <v>#VALUE!</v>
      </c>
      <c r="T15" s="18">
        <f>1000-P13-Q13</f>
        <v>0</v>
      </c>
    </row>
    <row r="16" spans="1:19" s="18" customFormat="1" ht="14.25" customHeight="1">
      <c r="A16" s="41" t="s">
        <v>204</v>
      </c>
      <c r="B16" s="18">
        <v>1000</v>
      </c>
      <c r="C16" s="50" t="s">
        <v>66</v>
      </c>
      <c r="D16" s="18">
        <v>77</v>
      </c>
      <c r="E16" s="18">
        <v>393</v>
      </c>
      <c r="F16" s="18">
        <v>136</v>
      </c>
      <c r="G16" s="18">
        <v>100</v>
      </c>
      <c r="H16" s="18">
        <v>76</v>
      </c>
      <c r="I16" s="18">
        <v>67</v>
      </c>
      <c r="J16" s="18">
        <v>49</v>
      </c>
      <c r="K16" s="18">
        <v>38</v>
      </c>
      <c r="L16" s="14">
        <v>19</v>
      </c>
      <c r="M16" s="18">
        <v>18</v>
      </c>
      <c r="N16" s="18">
        <v>10</v>
      </c>
      <c r="O16" s="14">
        <v>17</v>
      </c>
      <c r="P16" s="18">
        <v>946</v>
      </c>
      <c r="Q16" s="18">
        <v>54</v>
      </c>
      <c r="R16" s="18">
        <v>607</v>
      </c>
      <c r="S16" s="53"/>
    </row>
    <row r="17" spans="1:20" s="18" customFormat="1" ht="14.25" customHeight="1">
      <c r="A17" s="67" t="s">
        <v>140</v>
      </c>
      <c r="C17" s="50"/>
      <c r="S17" s="53" t="e">
        <f>1000-C15-D15-E15-F15-G15-H15-I15-J15-K15-L15-M15-N15-O15</f>
        <v>#VALUE!</v>
      </c>
      <c r="T17" s="18">
        <f>1000-P15-Q15</f>
        <v>0</v>
      </c>
    </row>
    <row r="18" spans="1:20" s="18" customFormat="1" ht="14.25" customHeight="1">
      <c r="A18" s="41" t="s">
        <v>205</v>
      </c>
      <c r="B18" s="18">
        <v>1000</v>
      </c>
      <c r="C18" s="50" t="s">
        <v>66</v>
      </c>
      <c r="D18" s="18">
        <v>22</v>
      </c>
      <c r="E18" s="18">
        <v>124</v>
      </c>
      <c r="F18" s="18">
        <v>179</v>
      </c>
      <c r="G18" s="18">
        <v>178</v>
      </c>
      <c r="H18" s="18">
        <v>162</v>
      </c>
      <c r="I18" s="18">
        <v>95</v>
      </c>
      <c r="J18" s="18">
        <v>76</v>
      </c>
      <c r="K18" s="18">
        <v>73</v>
      </c>
      <c r="L18" s="18">
        <v>34</v>
      </c>
      <c r="M18" s="18">
        <v>29</v>
      </c>
      <c r="N18" s="18">
        <v>16</v>
      </c>
      <c r="O18" s="18">
        <v>12</v>
      </c>
      <c r="P18" s="18">
        <v>924</v>
      </c>
      <c r="Q18" s="18">
        <v>76</v>
      </c>
      <c r="R18" s="18">
        <v>325</v>
      </c>
      <c r="S18" s="53" t="e">
        <f>1000-C16-D16-E16-F16-G16-H16-I16-J16-K16-L16-M16-N16-O16</f>
        <v>#VALUE!</v>
      </c>
      <c r="T18" s="18">
        <f>1000-P16-Q16</f>
        <v>0</v>
      </c>
    </row>
    <row r="19" spans="1:19" s="18" customFormat="1" ht="14.25" customHeight="1">
      <c r="A19" s="41" t="s">
        <v>204</v>
      </c>
      <c r="B19" s="18">
        <v>1000</v>
      </c>
      <c r="C19" s="18">
        <v>1</v>
      </c>
      <c r="D19" s="18">
        <v>19</v>
      </c>
      <c r="E19" s="18">
        <v>98</v>
      </c>
      <c r="F19" s="18">
        <v>109</v>
      </c>
      <c r="G19" s="18">
        <v>115</v>
      </c>
      <c r="H19" s="18">
        <v>117</v>
      </c>
      <c r="I19" s="18">
        <v>142</v>
      </c>
      <c r="J19" s="18">
        <v>130</v>
      </c>
      <c r="K19" s="18">
        <v>107</v>
      </c>
      <c r="L19" s="18">
        <v>45</v>
      </c>
      <c r="M19" s="18">
        <v>52</v>
      </c>
      <c r="N19" s="18">
        <v>32</v>
      </c>
      <c r="O19" s="18">
        <v>33</v>
      </c>
      <c r="P19" s="18">
        <v>855</v>
      </c>
      <c r="Q19" s="18">
        <v>145</v>
      </c>
      <c r="R19" s="18">
        <v>227</v>
      </c>
      <c r="S19" s="53"/>
    </row>
    <row r="20" spans="1:20" s="18" customFormat="1" ht="14.25" customHeight="1">
      <c r="A20" s="67" t="s">
        <v>141</v>
      </c>
      <c r="S20" s="53" t="e">
        <f>1000-C18-D18-E18-F18-G18-H18-I18-J18-K18-L18-M18-N18-O18</f>
        <v>#VALUE!</v>
      </c>
      <c r="T20" s="18">
        <f>1000-P18-Q18</f>
        <v>0</v>
      </c>
    </row>
    <row r="21" spans="1:20" s="18" customFormat="1" ht="14.25" customHeight="1">
      <c r="A21" s="41" t="s">
        <v>205</v>
      </c>
      <c r="B21" s="18">
        <v>1000</v>
      </c>
      <c r="C21" s="18">
        <v>9</v>
      </c>
      <c r="D21" s="18">
        <v>60</v>
      </c>
      <c r="E21" s="18">
        <v>137</v>
      </c>
      <c r="F21" s="18">
        <v>182</v>
      </c>
      <c r="G21" s="18">
        <v>195</v>
      </c>
      <c r="H21" s="18">
        <v>158</v>
      </c>
      <c r="I21" s="18">
        <v>83</v>
      </c>
      <c r="J21" s="18">
        <v>64</v>
      </c>
      <c r="K21" s="18">
        <v>53</v>
      </c>
      <c r="L21" s="18">
        <v>27</v>
      </c>
      <c r="M21" s="18">
        <v>19</v>
      </c>
      <c r="N21" s="18">
        <v>7</v>
      </c>
      <c r="O21" s="18">
        <v>6</v>
      </c>
      <c r="P21" s="18">
        <v>961</v>
      </c>
      <c r="Q21" s="18">
        <v>38</v>
      </c>
      <c r="R21" s="18">
        <v>387</v>
      </c>
      <c r="S21" s="53">
        <f>1000-C19-D19-E19-F19-G19-H19-I19-J19-K19-L19-M19-N19-O19</f>
        <v>0</v>
      </c>
      <c r="T21" s="18">
        <f>1000-P19-Q19</f>
        <v>0</v>
      </c>
    </row>
    <row r="22" spans="1:19" s="18" customFormat="1" ht="14.25" customHeight="1">
      <c r="A22" s="41" t="s">
        <v>204</v>
      </c>
      <c r="B22" s="18">
        <v>1000</v>
      </c>
      <c r="C22" s="18">
        <v>9</v>
      </c>
      <c r="D22" s="18">
        <v>35</v>
      </c>
      <c r="E22" s="18">
        <v>113</v>
      </c>
      <c r="F22" s="18">
        <v>106</v>
      </c>
      <c r="G22" s="18">
        <v>94</v>
      </c>
      <c r="H22" s="18">
        <v>99</v>
      </c>
      <c r="I22" s="18">
        <v>137</v>
      </c>
      <c r="J22" s="18">
        <v>137</v>
      </c>
      <c r="K22" s="18">
        <v>105</v>
      </c>
      <c r="L22" s="18">
        <v>45</v>
      </c>
      <c r="M22" s="18">
        <v>54</v>
      </c>
      <c r="N22" s="18">
        <v>31</v>
      </c>
      <c r="O22" s="18">
        <v>35</v>
      </c>
      <c r="P22" s="18">
        <v>860</v>
      </c>
      <c r="Q22" s="18">
        <v>139</v>
      </c>
      <c r="R22" s="18">
        <v>263</v>
      </c>
      <c r="S22" s="53"/>
    </row>
    <row r="23" spans="1:20" s="18" customFormat="1" ht="14.25" customHeight="1">
      <c r="A23" s="76" t="s">
        <v>170</v>
      </c>
      <c r="S23" s="53">
        <f>1000-C21-D21-E21-F21-G21-H21-I21-J21-K21-L21-M21-N21-O21</f>
        <v>0</v>
      </c>
      <c r="T23" s="18">
        <f>1000-P21-Q21</f>
        <v>1</v>
      </c>
    </row>
    <row r="24" spans="1:20" s="18" customFormat="1" ht="14.25" customHeight="1">
      <c r="A24" s="67" t="s">
        <v>143</v>
      </c>
      <c r="S24" s="53">
        <f>1000-C22-D22-E22-F22-G22-H22-I22-J22-K22-L22-M22-N22-O22</f>
        <v>0</v>
      </c>
      <c r="T24" s="18">
        <f>1000-P22-Q22</f>
        <v>1</v>
      </c>
    </row>
    <row r="25" spans="1:19" s="18" customFormat="1" ht="14.25" customHeight="1">
      <c r="A25" s="41" t="s">
        <v>205</v>
      </c>
      <c r="B25" s="18">
        <v>1000</v>
      </c>
      <c r="C25" s="18">
        <v>45</v>
      </c>
      <c r="D25" s="18">
        <v>98</v>
      </c>
      <c r="E25" s="18">
        <v>149</v>
      </c>
      <c r="F25" s="18">
        <v>183</v>
      </c>
      <c r="G25" s="18">
        <v>177</v>
      </c>
      <c r="H25" s="18">
        <v>139</v>
      </c>
      <c r="I25" s="18">
        <v>70</v>
      </c>
      <c r="J25" s="18">
        <v>55</v>
      </c>
      <c r="K25" s="18">
        <v>38</v>
      </c>
      <c r="L25" s="18">
        <v>15</v>
      </c>
      <c r="M25" s="18">
        <v>15</v>
      </c>
      <c r="N25" s="18">
        <v>9</v>
      </c>
      <c r="O25" s="18">
        <v>7</v>
      </c>
      <c r="P25" s="18">
        <v>960</v>
      </c>
      <c r="Q25" s="18">
        <v>40</v>
      </c>
      <c r="R25" s="18">
        <v>474</v>
      </c>
      <c r="S25" s="53"/>
    </row>
    <row r="26" spans="1:19" s="18" customFormat="1" ht="14.25" customHeight="1">
      <c r="A26" s="41" t="s">
        <v>204</v>
      </c>
      <c r="B26" s="18">
        <v>1000</v>
      </c>
      <c r="C26" s="18">
        <v>78</v>
      </c>
      <c r="D26" s="18">
        <v>128</v>
      </c>
      <c r="E26" s="18">
        <v>131</v>
      </c>
      <c r="F26" s="18">
        <v>97</v>
      </c>
      <c r="G26" s="18">
        <v>80</v>
      </c>
      <c r="H26" s="18">
        <v>86</v>
      </c>
      <c r="I26" s="18">
        <v>115</v>
      </c>
      <c r="J26" s="18">
        <v>103</v>
      </c>
      <c r="K26" s="18">
        <v>78</v>
      </c>
      <c r="L26" s="18">
        <v>31</v>
      </c>
      <c r="M26" s="18">
        <v>36</v>
      </c>
      <c r="N26" s="18">
        <v>17</v>
      </c>
      <c r="O26" s="18">
        <v>20</v>
      </c>
      <c r="P26" s="18">
        <v>909</v>
      </c>
      <c r="Q26" s="18">
        <v>91</v>
      </c>
      <c r="R26" s="18">
        <v>434</v>
      </c>
      <c r="S26" s="53"/>
    </row>
    <row r="27" spans="1:19" s="18" customFormat="1" ht="14.25" customHeight="1">
      <c r="A27" s="67" t="s">
        <v>144</v>
      </c>
      <c r="S27" s="53"/>
    </row>
    <row r="28" spans="1:20" s="18" customFormat="1" ht="14.25" customHeight="1">
      <c r="A28" s="41" t="s">
        <v>205</v>
      </c>
      <c r="B28" s="18">
        <v>1000</v>
      </c>
      <c r="C28" s="18">
        <v>232</v>
      </c>
      <c r="D28" s="18">
        <v>33</v>
      </c>
      <c r="E28" s="18">
        <v>35</v>
      </c>
      <c r="F28" s="18">
        <v>43</v>
      </c>
      <c r="G28" s="18">
        <v>72</v>
      </c>
      <c r="H28" s="18">
        <v>101</v>
      </c>
      <c r="I28" s="18">
        <v>71</v>
      </c>
      <c r="J28" s="18">
        <v>101</v>
      </c>
      <c r="K28" s="18">
        <v>109</v>
      </c>
      <c r="L28" s="18">
        <v>70</v>
      </c>
      <c r="M28" s="18">
        <v>77</v>
      </c>
      <c r="N28" s="18">
        <v>34</v>
      </c>
      <c r="O28" s="18">
        <v>22</v>
      </c>
      <c r="P28" s="18">
        <v>739</v>
      </c>
      <c r="Q28" s="18">
        <v>175</v>
      </c>
      <c r="R28" s="18">
        <v>255</v>
      </c>
      <c r="S28" s="53">
        <f>1000-C25-D25-E25-F25-G25-H25-I25-J25-K25-L25-M25-N25-O25</f>
        <v>0</v>
      </c>
      <c r="T28" s="18">
        <f>1000-P25-Q25</f>
        <v>0</v>
      </c>
    </row>
    <row r="29" spans="1:20" s="18" customFormat="1" ht="14.25" customHeight="1">
      <c r="A29" s="41" t="s">
        <v>204</v>
      </c>
      <c r="B29" s="18">
        <v>1000</v>
      </c>
      <c r="C29" s="18">
        <v>305</v>
      </c>
      <c r="D29" s="18">
        <v>50</v>
      </c>
      <c r="E29" s="18">
        <v>81</v>
      </c>
      <c r="F29" s="18">
        <v>68</v>
      </c>
      <c r="G29" s="18">
        <v>34</v>
      </c>
      <c r="H29" s="18">
        <v>26</v>
      </c>
      <c r="I29" s="18">
        <v>37</v>
      </c>
      <c r="J29" s="18">
        <v>56</v>
      </c>
      <c r="K29" s="18">
        <v>67</v>
      </c>
      <c r="L29" s="18">
        <v>40</v>
      </c>
      <c r="M29" s="18">
        <v>84</v>
      </c>
      <c r="N29" s="18">
        <v>59</v>
      </c>
      <c r="O29" s="18">
        <v>93</v>
      </c>
      <c r="P29" s="18">
        <v>615</v>
      </c>
      <c r="Q29" s="18">
        <v>260</v>
      </c>
      <c r="R29" s="18">
        <v>378</v>
      </c>
      <c r="S29" s="53">
        <f>1000-C26-D26-E26-F26-G26-H26-I26-J26-K26-L26-M26-N26-O26</f>
        <v>0</v>
      </c>
      <c r="T29" s="18">
        <f>1000-P26-Q26</f>
        <v>0</v>
      </c>
    </row>
    <row r="30" spans="1:19" s="18" customFormat="1" ht="14.25" customHeight="1">
      <c r="A30" s="67" t="s">
        <v>141</v>
      </c>
      <c r="S30" s="53"/>
    </row>
    <row r="31" spans="1:20" s="18" customFormat="1" ht="14.25" customHeight="1">
      <c r="A31" s="41" t="s">
        <v>205</v>
      </c>
      <c r="B31" s="18">
        <v>1000</v>
      </c>
      <c r="C31" s="18">
        <v>32</v>
      </c>
      <c r="D31" s="18">
        <v>3</v>
      </c>
      <c r="E31" s="18">
        <v>5</v>
      </c>
      <c r="F31" s="18">
        <v>6</v>
      </c>
      <c r="G31" s="18">
        <v>13</v>
      </c>
      <c r="H31" s="18">
        <v>23</v>
      </c>
      <c r="I31" s="18">
        <v>29</v>
      </c>
      <c r="J31" s="18">
        <v>86</v>
      </c>
      <c r="K31" s="18">
        <v>161</v>
      </c>
      <c r="L31" s="18">
        <v>221</v>
      </c>
      <c r="M31" s="18">
        <v>200</v>
      </c>
      <c r="N31" s="18">
        <v>97</v>
      </c>
      <c r="O31" s="18">
        <v>124</v>
      </c>
      <c r="P31" s="18">
        <v>441</v>
      </c>
      <c r="Q31" s="18">
        <v>535</v>
      </c>
      <c r="R31" s="18">
        <v>21</v>
      </c>
      <c r="S31" s="53">
        <f>1000-C28-D28-E28-F28-G28-H28-I28-J28-K28-L28-M28-N28-O28</f>
        <v>0</v>
      </c>
      <c r="T31" s="18">
        <f>1000-P28-Q28</f>
        <v>86</v>
      </c>
    </row>
    <row r="32" spans="1:20" s="18" customFormat="1" ht="14.25" customHeight="1">
      <c r="A32" s="41" t="s">
        <v>204</v>
      </c>
      <c r="B32" s="18">
        <v>1000</v>
      </c>
      <c r="C32" s="18">
        <v>76</v>
      </c>
      <c r="D32" s="18">
        <v>10</v>
      </c>
      <c r="E32" s="18">
        <v>22</v>
      </c>
      <c r="F32" s="18">
        <v>15</v>
      </c>
      <c r="G32" s="18">
        <v>7</v>
      </c>
      <c r="H32" s="18">
        <v>7</v>
      </c>
      <c r="I32" s="18">
        <v>11</v>
      </c>
      <c r="J32" s="18">
        <v>19</v>
      </c>
      <c r="K32" s="18">
        <v>28</v>
      </c>
      <c r="L32" s="18">
        <v>33</v>
      </c>
      <c r="M32" s="18">
        <v>133</v>
      </c>
      <c r="N32" s="18">
        <v>174</v>
      </c>
      <c r="O32" s="18">
        <v>465</v>
      </c>
      <c r="P32" s="18">
        <v>158</v>
      </c>
      <c r="Q32" s="18">
        <v>789</v>
      </c>
      <c r="R32" s="18">
        <v>71</v>
      </c>
      <c r="S32" s="53">
        <f>1000-C29-D29-E29-F29-G29-H29-I29-J29-K29-L29-M29-N29-O29</f>
        <v>0</v>
      </c>
      <c r="T32" s="18">
        <f>1000-P29-Q29</f>
        <v>125</v>
      </c>
    </row>
    <row r="33" spans="1:19" s="18" customFormat="1" ht="14.25" customHeight="1">
      <c r="A33" s="76" t="s">
        <v>171</v>
      </c>
      <c r="S33" s="53"/>
    </row>
    <row r="34" spans="1:20" s="18" customFormat="1" ht="14.25" customHeight="1">
      <c r="A34" s="76" t="s">
        <v>172</v>
      </c>
      <c r="S34" s="53">
        <f>1000-C31-D31-E31-F31-G31-H31-I31-J31-K31-L31-M31-N31-O31</f>
        <v>0</v>
      </c>
      <c r="T34" s="18">
        <f>1000-P31-Q31</f>
        <v>24</v>
      </c>
    </row>
    <row r="35" spans="1:20" s="18" customFormat="1" ht="14.25" customHeight="1">
      <c r="A35" s="41" t="s">
        <v>205</v>
      </c>
      <c r="B35" s="18">
        <v>1000</v>
      </c>
      <c r="C35" s="18">
        <v>7</v>
      </c>
      <c r="D35" s="18">
        <v>3</v>
      </c>
      <c r="E35" s="18">
        <v>6</v>
      </c>
      <c r="F35" s="18">
        <v>9</v>
      </c>
      <c r="G35" s="18">
        <v>7</v>
      </c>
      <c r="H35" s="18">
        <v>8</v>
      </c>
      <c r="I35" s="18">
        <v>7</v>
      </c>
      <c r="J35" s="18">
        <v>18</v>
      </c>
      <c r="K35" s="18">
        <v>54</v>
      </c>
      <c r="L35" s="18">
        <v>117</v>
      </c>
      <c r="M35" s="18">
        <v>104</v>
      </c>
      <c r="N35" s="18">
        <v>103</v>
      </c>
      <c r="O35" s="18">
        <v>557</v>
      </c>
      <c r="P35" s="18">
        <v>161</v>
      </c>
      <c r="Q35" s="18">
        <v>836</v>
      </c>
      <c r="R35" s="18">
        <v>23</v>
      </c>
      <c r="S35" s="53">
        <f>1000-C32-D32-E32-F32-G32-H32-I32-J32-K32-L32-M32-N32-O32</f>
        <v>0</v>
      </c>
      <c r="T35" s="18">
        <f>1000-P32-Q32</f>
        <v>53</v>
      </c>
    </row>
    <row r="36" spans="1:19" s="18" customFormat="1" ht="14.25" customHeight="1">
      <c r="A36" s="41" t="s">
        <v>204</v>
      </c>
      <c r="B36" s="18">
        <v>1000</v>
      </c>
      <c r="C36" s="18">
        <v>34</v>
      </c>
      <c r="D36" s="18">
        <v>20</v>
      </c>
      <c r="E36" s="18">
        <v>43</v>
      </c>
      <c r="F36" s="18">
        <v>31</v>
      </c>
      <c r="G36" s="18">
        <v>25</v>
      </c>
      <c r="H36" s="18">
        <v>24</v>
      </c>
      <c r="I36" s="18">
        <v>23</v>
      </c>
      <c r="J36" s="18">
        <v>22</v>
      </c>
      <c r="K36" s="18">
        <v>19</v>
      </c>
      <c r="L36" s="18">
        <v>11</v>
      </c>
      <c r="M36" s="18">
        <v>42</v>
      </c>
      <c r="N36" s="18">
        <v>99</v>
      </c>
      <c r="O36" s="18">
        <v>607</v>
      </c>
      <c r="P36" s="18">
        <v>234</v>
      </c>
      <c r="Q36" s="18">
        <v>755</v>
      </c>
      <c r="R36" s="18">
        <v>117</v>
      </c>
      <c r="S36" s="53"/>
    </row>
    <row r="37" spans="1:19" s="18" customFormat="1" ht="14.25" customHeight="1">
      <c r="A37" s="74" t="s">
        <v>173</v>
      </c>
      <c r="S37" s="53"/>
    </row>
    <row r="38" spans="1:20" s="18" customFormat="1" ht="14.25" customHeight="1">
      <c r="A38" s="74" t="s">
        <v>174</v>
      </c>
      <c r="S38" s="53" t="e">
        <f>1000-#REF!-#REF!-#REF!-#REF!-#REF!-#REF!-#REF!-#REF!-#REF!-#REF!-#REF!-#REF!-#REF!</f>
        <v>#REF!</v>
      </c>
      <c r="T38" s="18" t="e">
        <f>1000-#REF!-#REF!</f>
        <v>#REF!</v>
      </c>
    </row>
    <row r="39" spans="1:20" s="18" customFormat="1" ht="14.25" customHeight="1">
      <c r="A39" s="41" t="s">
        <v>205</v>
      </c>
      <c r="B39" s="18">
        <v>1000</v>
      </c>
      <c r="C39" s="50" t="s">
        <v>66</v>
      </c>
      <c r="D39" s="50" t="s">
        <v>66</v>
      </c>
      <c r="E39" s="18">
        <v>88</v>
      </c>
      <c r="F39" s="18">
        <v>199</v>
      </c>
      <c r="G39" s="18">
        <v>204</v>
      </c>
      <c r="H39" s="18">
        <v>174</v>
      </c>
      <c r="I39" s="18">
        <v>109</v>
      </c>
      <c r="J39" s="18">
        <v>91</v>
      </c>
      <c r="K39" s="18">
        <v>77</v>
      </c>
      <c r="L39" s="18">
        <v>33</v>
      </c>
      <c r="M39" s="18">
        <v>17</v>
      </c>
      <c r="N39" s="18">
        <v>5</v>
      </c>
      <c r="O39" s="18">
        <v>3</v>
      </c>
      <c r="P39" s="18">
        <v>961</v>
      </c>
      <c r="Q39" s="18">
        <v>39</v>
      </c>
      <c r="R39" s="18">
        <v>287</v>
      </c>
      <c r="S39" s="53" t="e">
        <f>1000-#REF!-#REF!-#REF!-#REF!-#REF!-#REF!-#REF!-#REF!-#REF!-#REF!-#REF!-#REF!-#REF!</f>
        <v>#REF!</v>
      </c>
      <c r="T39" s="18" t="e">
        <f>1000-#REF!-#REF!</f>
        <v>#REF!</v>
      </c>
    </row>
    <row r="40" spans="1:19" s="18" customFormat="1" ht="14.25" customHeight="1">
      <c r="A40" s="41" t="s">
        <v>204</v>
      </c>
      <c r="B40" s="18">
        <v>1000</v>
      </c>
      <c r="C40" s="18">
        <v>40</v>
      </c>
      <c r="D40" s="18">
        <v>30</v>
      </c>
      <c r="E40" s="18">
        <v>107</v>
      </c>
      <c r="F40" s="18">
        <v>146</v>
      </c>
      <c r="G40" s="18">
        <v>136</v>
      </c>
      <c r="H40" s="18">
        <v>101</v>
      </c>
      <c r="I40" s="18">
        <v>113</v>
      </c>
      <c r="J40" s="18">
        <v>107</v>
      </c>
      <c r="K40" s="18">
        <v>93</v>
      </c>
      <c r="L40" s="18">
        <v>43</v>
      </c>
      <c r="M40" s="18">
        <v>37</v>
      </c>
      <c r="N40" s="18">
        <v>21</v>
      </c>
      <c r="O40" s="18">
        <v>26</v>
      </c>
      <c r="P40" s="18">
        <v>881</v>
      </c>
      <c r="Q40" s="18">
        <v>105</v>
      </c>
      <c r="R40" s="18">
        <v>310</v>
      </c>
      <c r="S40" s="53"/>
    </row>
    <row r="41" spans="1:19" s="18" customFormat="1" ht="14.25" customHeight="1">
      <c r="A41" s="41"/>
      <c r="S41" s="53"/>
    </row>
    <row r="42" spans="1:19" s="18" customFormat="1" ht="18" customHeight="1">
      <c r="A42" s="41"/>
      <c r="Q42" s="132" t="s">
        <v>168</v>
      </c>
      <c r="R42" s="132"/>
      <c r="S42" s="53"/>
    </row>
    <row r="43" spans="1:19" s="18" customFormat="1" ht="33.75" customHeight="1">
      <c r="A43" s="122"/>
      <c r="B43" s="130" t="s">
        <v>328</v>
      </c>
      <c r="C43" s="138" t="s">
        <v>62</v>
      </c>
      <c r="D43" s="139"/>
      <c r="E43" s="139"/>
      <c r="F43" s="139"/>
      <c r="G43" s="139"/>
      <c r="H43" s="139"/>
      <c r="I43" s="135" t="s">
        <v>63</v>
      </c>
      <c r="J43" s="135"/>
      <c r="K43" s="135"/>
      <c r="L43" s="135"/>
      <c r="M43" s="135"/>
      <c r="N43" s="135"/>
      <c r="O43" s="136"/>
      <c r="P43" s="133" t="s">
        <v>188</v>
      </c>
      <c r="Q43" s="134"/>
      <c r="R43" s="134"/>
      <c r="S43" s="53"/>
    </row>
    <row r="44" spans="1:19" s="18" customFormat="1" ht="84" customHeight="1">
      <c r="A44" s="124"/>
      <c r="B44" s="131"/>
      <c r="C44" s="35" t="s">
        <v>42</v>
      </c>
      <c r="D44" s="51" t="s">
        <v>43</v>
      </c>
      <c r="E44" s="35" t="s">
        <v>44</v>
      </c>
      <c r="F44" s="51" t="s">
        <v>45</v>
      </c>
      <c r="G44" s="35" t="s">
        <v>46</v>
      </c>
      <c r="H44" s="51" t="s">
        <v>47</v>
      </c>
      <c r="I44" s="43" t="s">
        <v>48</v>
      </c>
      <c r="J44" s="51" t="s">
        <v>49</v>
      </c>
      <c r="K44" s="51" t="s">
        <v>58</v>
      </c>
      <c r="L44" s="35" t="s">
        <v>59</v>
      </c>
      <c r="M44" s="51" t="s">
        <v>60</v>
      </c>
      <c r="N44" s="51" t="s">
        <v>61</v>
      </c>
      <c r="O44" s="34" t="s">
        <v>50</v>
      </c>
      <c r="P44" s="48" t="s">
        <v>51</v>
      </c>
      <c r="Q44" s="48" t="s">
        <v>52</v>
      </c>
      <c r="R44" s="34" t="s">
        <v>315</v>
      </c>
      <c r="S44" s="53"/>
    </row>
    <row r="45" spans="2:20" s="19" customFormat="1" ht="15.75">
      <c r="B45" s="129" t="s">
        <v>54</v>
      </c>
      <c r="C45" s="129"/>
      <c r="D45" s="129"/>
      <c r="E45" s="129"/>
      <c r="F45" s="129"/>
      <c r="G45" s="129"/>
      <c r="H45" s="129"/>
      <c r="I45" s="19" t="s">
        <v>57</v>
      </c>
      <c r="S45" s="53"/>
      <c r="T45" s="18"/>
    </row>
    <row r="46" spans="1:20" s="19" customFormat="1" ht="15.75">
      <c r="A46" s="33" t="s">
        <v>205</v>
      </c>
      <c r="B46" s="19">
        <v>1000</v>
      </c>
      <c r="C46" s="19">
        <v>59</v>
      </c>
      <c r="D46" s="19">
        <v>39</v>
      </c>
      <c r="E46" s="19">
        <v>93</v>
      </c>
      <c r="F46" s="19">
        <v>126</v>
      </c>
      <c r="G46" s="19">
        <v>131</v>
      </c>
      <c r="H46" s="19">
        <v>124</v>
      </c>
      <c r="I46" s="19">
        <v>78</v>
      </c>
      <c r="J46" s="19">
        <v>77</v>
      </c>
      <c r="K46" s="19">
        <v>80</v>
      </c>
      <c r="L46" s="19">
        <v>58</v>
      </c>
      <c r="M46" s="19">
        <v>53</v>
      </c>
      <c r="N46" s="19">
        <v>29</v>
      </c>
      <c r="O46" s="19">
        <v>53</v>
      </c>
      <c r="P46" s="19">
        <v>814</v>
      </c>
      <c r="Q46" s="19">
        <v>166</v>
      </c>
      <c r="R46" s="19">
        <v>299</v>
      </c>
      <c r="S46" s="53">
        <f>1000-C46-D46-E46-F46-G46-H46-I46-J46-K46-L46-M46-N46-O46</f>
        <v>0</v>
      </c>
      <c r="T46" s="18">
        <f>1000-P46-Q46</f>
        <v>20</v>
      </c>
    </row>
    <row r="47" spans="1:20" s="19" customFormat="1" ht="15.75">
      <c r="A47" s="33" t="s">
        <v>204</v>
      </c>
      <c r="B47" s="19">
        <v>1000</v>
      </c>
      <c r="C47" s="19">
        <v>68</v>
      </c>
      <c r="D47" s="19">
        <v>49</v>
      </c>
      <c r="E47" s="19">
        <v>109</v>
      </c>
      <c r="F47" s="19">
        <v>101</v>
      </c>
      <c r="G47" s="19">
        <v>87</v>
      </c>
      <c r="H47" s="19">
        <v>86</v>
      </c>
      <c r="I47" s="19">
        <v>105</v>
      </c>
      <c r="J47" s="19">
        <v>99</v>
      </c>
      <c r="K47" s="19">
        <v>85</v>
      </c>
      <c r="L47" s="19">
        <v>41</v>
      </c>
      <c r="M47" s="19">
        <v>59</v>
      </c>
      <c r="N47" s="19">
        <v>41</v>
      </c>
      <c r="O47" s="19">
        <v>70</v>
      </c>
      <c r="P47" s="19">
        <v>784</v>
      </c>
      <c r="Q47" s="19">
        <v>194</v>
      </c>
      <c r="R47" s="19">
        <v>304</v>
      </c>
      <c r="S47" s="53">
        <f>1000-C47-D47-E47-F47-G47-H47-I47-J47-K47-L47-M47-N47-O47</f>
        <v>0</v>
      </c>
      <c r="T47" s="18">
        <f>1000-P47-Q47</f>
        <v>22</v>
      </c>
    </row>
    <row r="48" spans="1:19" s="18" customFormat="1" ht="15.75">
      <c r="A48" s="18" t="s">
        <v>154</v>
      </c>
      <c r="S48" s="53"/>
    </row>
    <row r="49" spans="1:19" s="18" customFormat="1" ht="31.5">
      <c r="A49" s="75" t="s">
        <v>169</v>
      </c>
      <c r="S49" s="53"/>
    </row>
    <row r="50" spans="1:19" s="18" customFormat="1" ht="31.5">
      <c r="A50" s="65" t="s">
        <v>162</v>
      </c>
      <c r="S50" s="53"/>
    </row>
    <row r="51" spans="1:19" s="18" customFormat="1" ht="14.25" customHeight="1">
      <c r="A51" s="41" t="s">
        <v>205</v>
      </c>
      <c r="B51" s="18">
        <v>1000</v>
      </c>
      <c r="C51" s="50" t="s">
        <v>66</v>
      </c>
      <c r="D51" s="50" t="s">
        <v>66</v>
      </c>
      <c r="E51" s="18">
        <v>62</v>
      </c>
      <c r="F51" s="18">
        <v>176</v>
      </c>
      <c r="G51" s="18">
        <v>185</v>
      </c>
      <c r="H51" s="18">
        <v>175</v>
      </c>
      <c r="I51" s="18">
        <v>123</v>
      </c>
      <c r="J51" s="18">
        <v>100</v>
      </c>
      <c r="K51" s="18">
        <v>88</v>
      </c>
      <c r="L51" s="18">
        <v>40</v>
      </c>
      <c r="M51" s="18">
        <v>27</v>
      </c>
      <c r="N51" s="18">
        <v>13</v>
      </c>
      <c r="O51" s="18">
        <v>11</v>
      </c>
      <c r="P51" s="18">
        <v>928</v>
      </c>
      <c r="Q51" s="18">
        <v>72</v>
      </c>
      <c r="R51" s="18">
        <v>238</v>
      </c>
      <c r="S51" s="53"/>
    </row>
    <row r="52" spans="1:19" s="18" customFormat="1" ht="14.25" customHeight="1">
      <c r="A52" s="41" t="s">
        <v>204</v>
      </c>
      <c r="B52" s="18">
        <v>1000</v>
      </c>
      <c r="C52" s="50" t="s">
        <v>66</v>
      </c>
      <c r="D52" s="50" t="s">
        <v>66</v>
      </c>
      <c r="E52" s="18">
        <v>83</v>
      </c>
      <c r="F52" s="18">
        <v>134</v>
      </c>
      <c r="G52" s="18">
        <v>116</v>
      </c>
      <c r="H52" s="18">
        <v>122</v>
      </c>
      <c r="I52" s="18">
        <v>140</v>
      </c>
      <c r="J52" s="18">
        <v>124</v>
      </c>
      <c r="K52" s="18">
        <v>104</v>
      </c>
      <c r="L52" s="18">
        <v>54</v>
      </c>
      <c r="M52" s="18">
        <v>58</v>
      </c>
      <c r="N52" s="18">
        <v>34</v>
      </c>
      <c r="O52" s="18">
        <v>31</v>
      </c>
      <c r="P52" s="18">
        <v>847</v>
      </c>
      <c r="Q52" s="18">
        <v>153</v>
      </c>
      <c r="R52" s="18">
        <v>216</v>
      </c>
      <c r="S52" s="53"/>
    </row>
    <row r="53" spans="1:20" s="18" customFormat="1" ht="14.25" customHeight="1">
      <c r="A53" s="67" t="s">
        <v>155</v>
      </c>
      <c r="C53" s="50"/>
      <c r="S53" s="53" t="e">
        <f>1000-C51-D51-E51-F51-G51-H51-I51-J51-K51-L51-M51-N51-O51</f>
        <v>#VALUE!</v>
      </c>
      <c r="T53" s="18">
        <f>1000-P51-Q51</f>
        <v>0</v>
      </c>
    </row>
    <row r="54" spans="1:20" s="18" customFormat="1" ht="14.25" customHeight="1">
      <c r="A54" s="41" t="s">
        <v>205</v>
      </c>
      <c r="B54" s="18">
        <v>1000</v>
      </c>
      <c r="C54" s="50" t="s">
        <v>66</v>
      </c>
      <c r="D54" s="18">
        <v>50</v>
      </c>
      <c r="E54" s="18">
        <v>389</v>
      </c>
      <c r="F54" s="18">
        <v>198</v>
      </c>
      <c r="G54" s="18">
        <v>116</v>
      </c>
      <c r="H54" s="18">
        <v>84</v>
      </c>
      <c r="I54" s="18">
        <v>49</v>
      </c>
      <c r="J54" s="18">
        <v>32</v>
      </c>
      <c r="K54" s="18">
        <v>24</v>
      </c>
      <c r="L54" s="18">
        <v>15</v>
      </c>
      <c r="M54" s="18">
        <v>14</v>
      </c>
      <c r="N54" s="18">
        <v>14</v>
      </c>
      <c r="O54" s="18">
        <v>15</v>
      </c>
      <c r="P54" s="18">
        <v>947</v>
      </c>
      <c r="Q54" s="18">
        <v>53</v>
      </c>
      <c r="R54" s="18">
        <v>637</v>
      </c>
      <c r="S54" s="53" t="e">
        <f>1000-C52-D52-E52-F52-G52-H52-I52-J52-K52-L52-M52-N52-O52</f>
        <v>#VALUE!</v>
      </c>
      <c r="T54" s="18">
        <f>1000-P52-Q52</f>
        <v>0</v>
      </c>
    </row>
    <row r="55" spans="1:19" s="18" customFormat="1" ht="14.25" customHeight="1">
      <c r="A55" s="41" t="s">
        <v>204</v>
      </c>
      <c r="B55" s="18">
        <v>1000</v>
      </c>
      <c r="C55" s="50" t="s">
        <v>66</v>
      </c>
      <c r="D55" s="18">
        <v>83</v>
      </c>
      <c r="E55" s="18">
        <v>411</v>
      </c>
      <c r="F55" s="18">
        <v>137</v>
      </c>
      <c r="G55" s="18">
        <v>99</v>
      </c>
      <c r="H55" s="18">
        <v>73</v>
      </c>
      <c r="I55" s="18">
        <v>63</v>
      </c>
      <c r="J55" s="18">
        <v>45</v>
      </c>
      <c r="K55" s="18">
        <v>34</v>
      </c>
      <c r="L55" s="18">
        <v>17</v>
      </c>
      <c r="M55" s="18">
        <v>16</v>
      </c>
      <c r="N55" s="18">
        <v>9</v>
      </c>
      <c r="O55" s="18">
        <v>13</v>
      </c>
      <c r="P55" s="18">
        <v>953</v>
      </c>
      <c r="Q55" s="18">
        <v>47</v>
      </c>
      <c r="R55" s="18">
        <v>631</v>
      </c>
      <c r="S55" s="53"/>
    </row>
    <row r="56" spans="1:20" s="18" customFormat="1" ht="14.25" customHeight="1">
      <c r="A56" s="67" t="s">
        <v>140</v>
      </c>
      <c r="C56" s="50"/>
      <c r="S56" s="53" t="e">
        <f>1000-C54-D54-E54-F54-G54-H54-I54-J54-K54-L54-M54-N54-O54</f>
        <v>#VALUE!</v>
      </c>
      <c r="T56" s="18">
        <f>1000-P54-Q54</f>
        <v>0</v>
      </c>
    </row>
    <row r="57" spans="1:20" s="18" customFormat="1" ht="14.25" customHeight="1">
      <c r="A57" s="41" t="s">
        <v>205</v>
      </c>
      <c r="B57" s="18">
        <v>1000</v>
      </c>
      <c r="C57" s="50" t="s">
        <v>66</v>
      </c>
      <c r="D57" s="18">
        <v>21</v>
      </c>
      <c r="E57" s="18">
        <v>122</v>
      </c>
      <c r="F57" s="18">
        <v>174</v>
      </c>
      <c r="G57" s="18">
        <v>174</v>
      </c>
      <c r="H57" s="18">
        <v>162</v>
      </c>
      <c r="I57" s="18">
        <v>98</v>
      </c>
      <c r="J57" s="18">
        <v>80</v>
      </c>
      <c r="K57" s="18">
        <v>76</v>
      </c>
      <c r="L57" s="18">
        <v>35</v>
      </c>
      <c r="M57" s="18">
        <v>29</v>
      </c>
      <c r="N57" s="18">
        <v>16</v>
      </c>
      <c r="O57" s="18">
        <v>13</v>
      </c>
      <c r="P57" s="18">
        <v>923</v>
      </c>
      <c r="Q57" s="18">
        <v>77</v>
      </c>
      <c r="R57" s="18">
        <v>318</v>
      </c>
      <c r="S57" s="53" t="e">
        <f>1000-C55-D55-E55-F55-G55-H55-I55-J55-K55-L55-M55-N55-O55</f>
        <v>#VALUE!</v>
      </c>
      <c r="T57" s="18">
        <f>1000-P55-Q55</f>
        <v>0</v>
      </c>
    </row>
    <row r="58" spans="1:19" s="18" customFormat="1" ht="14.25" customHeight="1">
      <c r="A58" s="41" t="s">
        <v>204</v>
      </c>
      <c r="B58" s="18">
        <v>1000</v>
      </c>
      <c r="C58" s="14">
        <v>1</v>
      </c>
      <c r="D58" s="14">
        <v>20</v>
      </c>
      <c r="E58" s="14">
        <v>103</v>
      </c>
      <c r="F58" s="14">
        <v>114</v>
      </c>
      <c r="G58" s="14">
        <v>117</v>
      </c>
      <c r="H58" s="14">
        <v>115</v>
      </c>
      <c r="I58" s="14">
        <v>138</v>
      </c>
      <c r="J58" s="14">
        <v>125</v>
      </c>
      <c r="K58" s="14">
        <v>104</v>
      </c>
      <c r="L58" s="14">
        <v>45</v>
      </c>
      <c r="M58" s="14">
        <v>53</v>
      </c>
      <c r="N58" s="14">
        <v>32</v>
      </c>
      <c r="O58" s="14">
        <v>33</v>
      </c>
      <c r="P58" s="14">
        <v>854</v>
      </c>
      <c r="Q58" s="14">
        <v>146</v>
      </c>
      <c r="R58" s="14">
        <v>238</v>
      </c>
      <c r="S58" s="53"/>
    </row>
    <row r="59" spans="1:20" s="18" customFormat="1" ht="14.25" customHeight="1">
      <c r="A59" s="67" t="s">
        <v>141</v>
      </c>
      <c r="S59" s="53" t="e">
        <f>1000-C57-D57-E57-F57-G57-H57-I57-J57-K57-L57-M57-N57-O57</f>
        <v>#VALUE!</v>
      </c>
      <c r="T59" s="18">
        <f>1000-P57-Q57</f>
        <v>0</v>
      </c>
    </row>
    <row r="60" spans="1:20" s="18" customFormat="1" ht="14.25" customHeight="1">
      <c r="A60" s="41" t="s">
        <v>205</v>
      </c>
      <c r="B60" s="18">
        <v>1000</v>
      </c>
      <c r="C60" s="18">
        <v>10</v>
      </c>
      <c r="D60" s="18">
        <v>61</v>
      </c>
      <c r="E60" s="18">
        <v>141</v>
      </c>
      <c r="F60" s="18">
        <v>180</v>
      </c>
      <c r="G60" s="18">
        <v>188</v>
      </c>
      <c r="H60" s="18">
        <v>155</v>
      </c>
      <c r="I60" s="18">
        <v>84</v>
      </c>
      <c r="J60" s="18">
        <v>66</v>
      </c>
      <c r="K60" s="18">
        <v>54</v>
      </c>
      <c r="L60" s="18">
        <v>28</v>
      </c>
      <c r="M60" s="18">
        <v>20</v>
      </c>
      <c r="N60" s="18">
        <v>7</v>
      </c>
      <c r="O60" s="18">
        <v>6</v>
      </c>
      <c r="P60" s="18">
        <v>958</v>
      </c>
      <c r="Q60" s="18">
        <v>41</v>
      </c>
      <c r="R60" s="18">
        <v>392</v>
      </c>
      <c r="S60" s="53">
        <f>1000-C58-D58-E58-F58-G58-H58-I58-J58-K58-L58-M58-N58-O58</f>
        <v>0</v>
      </c>
      <c r="T60" s="18">
        <f>1000-P58-Q58</f>
        <v>0</v>
      </c>
    </row>
    <row r="61" spans="1:19" s="18" customFormat="1" ht="14.25" customHeight="1">
      <c r="A61" s="41" t="s">
        <v>204</v>
      </c>
      <c r="B61" s="18">
        <v>1000</v>
      </c>
      <c r="C61" s="14">
        <v>10</v>
      </c>
      <c r="D61" s="14">
        <v>40</v>
      </c>
      <c r="E61" s="14">
        <v>123</v>
      </c>
      <c r="F61" s="14">
        <v>110</v>
      </c>
      <c r="G61" s="14">
        <v>95</v>
      </c>
      <c r="H61" s="14">
        <v>94</v>
      </c>
      <c r="I61" s="14">
        <v>126</v>
      </c>
      <c r="J61" s="14">
        <v>127</v>
      </c>
      <c r="K61" s="14">
        <v>101</v>
      </c>
      <c r="L61" s="14">
        <v>45</v>
      </c>
      <c r="M61" s="14">
        <v>57</v>
      </c>
      <c r="N61" s="14">
        <v>33</v>
      </c>
      <c r="O61" s="14">
        <v>39</v>
      </c>
      <c r="P61" s="14">
        <v>851</v>
      </c>
      <c r="Q61" s="14">
        <v>148</v>
      </c>
      <c r="R61" s="14">
        <v>282</v>
      </c>
      <c r="S61" s="53"/>
    </row>
    <row r="62" spans="1:20" s="18" customFormat="1" ht="14.25" customHeight="1">
      <c r="A62" s="76" t="s">
        <v>170</v>
      </c>
      <c r="S62" s="53">
        <f>1000-C60-D60-E60-F60-G60-H60-I60-J60-K60-L60-M60-N60-O60</f>
        <v>0</v>
      </c>
      <c r="T62" s="18">
        <f>1000-P60-Q60</f>
        <v>1</v>
      </c>
    </row>
    <row r="63" spans="1:20" s="18" customFormat="1" ht="14.25" customHeight="1">
      <c r="A63" s="67" t="s">
        <v>143</v>
      </c>
      <c r="S63" s="53">
        <f>1000-C61-D61-E61-F61-G61-H61-I61-J61-K61-L61-M61-N61-O61</f>
        <v>0</v>
      </c>
      <c r="T63" s="18">
        <f>1000-P61-Q61</f>
        <v>1</v>
      </c>
    </row>
    <row r="64" spans="1:19" s="18" customFormat="1" ht="14.25" customHeight="1">
      <c r="A64" s="41" t="s">
        <v>205</v>
      </c>
      <c r="B64" s="18">
        <v>1000</v>
      </c>
      <c r="C64" s="18">
        <v>51</v>
      </c>
      <c r="D64" s="18">
        <v>99</v>
      </c>
      <c r="E64" s="18">
        <v>142</v>
      </c>
      <c r="F64" s="18">
        <v>170</v>
      </c>
      <c r="G64" s="18">
        <v>170</v>
      </c>
      <c r="H64" s="18">
        <v>141</v>
      </c>
      <c r="I64" s="18">
        <v>75</v>
      </c>
      <c r="J64" s="18">
        <v>60</v>
      </c>
      <c r="K64" s="18">
        <v>42</v>
      </c>
      <c r="L64" s="18">
        <v>16</v>
      </c>
      <c r="M64" s="18">
        <v>16</v>
      </c>
      <c r="N64" s="18">
        <v>10</v>
      </c>
      <c r="O64" s="18">
        <v>8</v>
      </c>
      <c r="P64" s="18">
        <v>957</v>
      </c>
      <c r="Q64" s="18">
        <v>43</v>
      </c>
      <c r="R64" s="18">
        <v>462</v>
      </c>
      <c r="S64" s="53"/>
    </row>
    <row r="65" spans="1:19" s="18" customFormat="1" ht="14.25" customHeight="1">
      <c r="A65" s="41" t="s">
        <v>204</v>
      </c>
      <c r="B65" s="18">
        <v>1000</v>
      </c>
      <c r="C65" s="14">
        <v>89</v>
      </c>
      <c r="D65" s="14">
        <v>147</v>
      </c>
      <c r="E65" s="14">
        <v>136</v>
      </c>
      <c r="F65" s="14">
        <v>94</v>
      </c>
      <c r="G65" s="14">
        <v>74</v>
      </c>
      <c r="H65" s="14">
        <v>75</v>
      </c>
      <c r="I65" s="14">
        <v>103</v>
      </c>
      <c r="J65" s="14">
        <v>96</v>
      </c>
      <c r="K65" s="14">
        <v>77</v>
      </c>
      <c r="L65" s="14">
        <v>32</v>
      </c>
      <c r="M65" s="14">
        <v>38</v>
      </c>
      <c r="N65" s="14">
        <v>18</v>
      </c>
      <c r="O65" s="14">
        <v>21</v>
      </c>
      <c r="P65" s="14">
        <v>904</v>
      </c>
      <c r="Q65" s="14">
        <v>96</v>
      </c>
      <c r="R65" s="14">
        <v>466</v>
      </c>
      <c r="S65" s="53"/>
    </row>
    <row r="66" spans="1:19" s="18" customFormat="1" ht="14.25" customHeight="1">
      <c r="A66" s="67" t="s">
        <v>144</v>
      </c>
      <c r="S66" s="53"/>
    </row>
    <row r="67" spans="1:20" s="18" customFormat="1" ht="14.25" customHeight="1">
      <c r="A67" s="41" t="s">
        <v>205</v>
      </c>
      <c r="B67" s="18">
        <v>1000</v>
      </c>
      <c r="C67" s="18">
        <v>251</v>
      </c>
      <c r="D67" s="18">
        <v>33</v>
      </c>
      <c r="E67" s="18">
        <v>27</v>
      </c>
      <c r="F67" s="18">
        <v>33</v>
      </c>
      <c r="G67" s="18">
        <v>59</v>
      </c>
      <c r="H67" s="18">
        <v>92</v>
      </c>
      <c r="I67" s="18">
        <v>71</v>
      </c>
      <c r="J67" s="18">
        <v>104</v>
      </c>
      <c r="K67" s="18">
        <v>114</v>
      </c>
      <c r="L67" s="18">
        <v>74</v>
      </c>
      <c r="M67" s="18">
        <v>80</v>
      </c>
      <c r="N67" s="18">
        <v>36</v>
      </c>
      <c r="O67" s="18">
        <v>26</v>
      </c>
      <c r="P67" s="18">
        <v>720</v>
      </c>
      <c r="Q67" s="18">
        <v>188</v>
      </c>
      <c r="R67" s="18">
        <v>250</v>
      </c>
      <c r="S67" s="53">
        <f>1000-C64-D64-E64-F64-G64-H64-I64-J64-K64-L64-M64-N64-O64</f>
        <v>0</v>
      </c>
      <c r="T67" s="18">
        <f>1000-P64-Q64</f>
        <v>0</v>
      </c>
    </row>
    <row r="68" spans="1:20" s="18" customFormat="1" ht="14.25" customHeight="1">
      <c r="A68" s="41" t="s">
        <v>204</v>
      </c>
      <c r="B68" s="18">
        <v>1000</v>
      </c>
      <c r="C68" s="14">
        <v>338</v>
      </c>
      <c r="D68" s="14">
        <v>52</v>
      </c>
      <c r="E68" s="14">
        <v>71</v>
      </c>
      <c r="F68" s="14">
        <v>59</v>
      </c>
      <c r="G68" s="14">
        <v>27</v>
      </c>
      <c r="H68" s="14">
        <v>19</v>
      </c>
      <c r="I68" s="14">
        <v>26</v>
      </c>
      <c r="J68" s="14">
        <v>45</v>
      </c>
      <c r="K68" s="14">
        <v>61</v>
      </c>
      <c r="L68" s="14">
        <v>40</v>
      </c>
      <c r="M68" s="14">
        <v>88</v>
      </c>
      <c r="N68" s="14">
        <v>66</v>
      </c>
      <c r="O68" s="14">
        <v>108</v>
      </c>
      <c r="P68" s="14">
        <v>576</v>
      </c>
      <c r="Q68" s="14">
        <v>284</v>
      </c>
      <c r="R68" s="14">
        <v>380</v>
      </c>
      <c r="S68" s="53">
        <f>1000-C65-D65-E65-F65-G65-H65-I65-J65-K65-L65-M65-N65-O65</f>
        <v>0</v>
      </c>
      <c r="T68" s="18">
        <f>1000-P65-Q65</f>
        <v>0</v>
      </c>
    </row>
    <row r="69" spans="1:19" s="18" customFormat="1" ht="14.25" customHeight="1">
      <c r="A69" s="67" t="s">
        <v>141</v>
      </c>
      <c r="S69" s="53"/>
    </row>
    <row r="70" spans="1:20" s="18" customFormat="1" ht="14.25" customHeight="1">
      <c r="A70" s="41" t="s">
        <v>205</v>
      </c>
      <c r="B70" s="18">
        <v>1000</v>
      </c>
      <c r="C70" s="18">
        <v>37</v>
      </c>
      <c r="D70" s="18">
        <v>2</v>
      </c>
      <c r="E70" s="18">
        <v>4</v>
      </c>
      <c r="F70" s="18">
        <v>5</v>
      </c>
      <c r="G70" s="18">
        <v>10</v>
      </c>
      <c r="H70" s="18">
        <v>19</v>
      </c>
      <c r="I70" s="18">
        <v>26</v>
      </c>
      <c r="J70" s="18">
        <v>80</v>
      </c>
      <c r="K70" s="18">
        <v>155</v>
      </c>
      <c r="L70" s="18">
        <v>218</v>
      </c>
      <c r="M70" s="18">
        <v>198</v>
      </c>
      <c r="N70" s="18">
        <v>100</v>
      </c>
      <c r="O70" s="18">
        <v>146</v>
      </c>
      <c r="P70" s="18">
        <v>410</v>
      </c>
      <c r="Q70" s="18">
        <v>561</v>
      </c>
      <c r="R70" s="18">
        <v>19</v>
      </c>
      <c r="S70" s="53">
        <f>1000-C67-D67-E67-F67-G67-H67-I67-J67-K67-L67-M67-N67-O67</f>
        <v>0</v>
      </c>
      <c r="T70" s="18">
        <f>1000-P67-Q67</f>
        <v>92</v>
      </c>
    </row>
    <row r="71" spans="1:20" s="18" customFormat="1" ht="14.25" customHeight="1">
      <c r="A71" s="41" t="s">
        <v>204</v>
      </c>
      <c r="B71" s="18">
        <v>1000</v>
      </c>
      <c r="C71" s="14">
        <v>84</v>
      </c>
      <c r="D71" s="14">
        <v>8</v>
      </c>
      <c r="E71" s="14">
        <v>17</v>
      </c>
      <c r="F71" s="14">
        <v>12</v>
      </c>
      <c r="G71" s="14">
        <v>7</v>
      </c>
      <c r="H71" s="14">
        <v>6</v>
      </c>
      <c r="I71" s="14">
        <v>8</v>
      </c>
      <c r="J71" s="14">
        <v>15</v>
      </c>
      <c r="K71" s="14">
        <v>24</v>
      </c>
      <c r="L71" s="14">
        <v>28</v>
      </c>
      <c r="M71" s="14">
        <v>124</v>
      </c>
      <c r="N71" s="14">
        <v>172</v>
      </c>
      <c r="O71" s="14">
        <v>495</v>
      </c>
      <c r="P71" s="14">
        <v>134</v>
      </c>
      <c r="Q71" s="14">
        <v>806</v>
      </c>
      <c r="R71" s="14">
        <v>61</v>
      </c>
      <c r="S71" s="53">
        <f>1000-C68-D68-E68-F68-G68-H68-I68-J68-K68-L68-M68-N68-O68</f>
        <v>0</v>
      </c>
      <c r="T71" s="18">
        <f>1000-P68-Q68</f>
        <v>140</v>
      </c>
    </row>
    <row r="72" spans="1:19" s="18" customFormat="1" ht="14.25" customHeight="1">
      <c r="A72" s="76" t="s">
        <v>171</v>
      </c>
      <c r="S72" s="53"/>
    </row>
    <row r="73" spans="1:20" s="18" customFormat="1" ht="14.25" customHeight="1">
      <c r="A73" s="76" t="s">
        <v>172</v>
      </c>
      <c r="S73" s="53">
        <f>1000-C70-D70-E70-F70-G70-H70-I70-J70-K70-L70-M70-N70-O70</f>
        <v>0</v>
      </c>
      <c r="T73" s="18">
        <f>1000-P70-Q70</f>
        <v>29</v>
      </c>
    </row>
    <row r="74" spans="1:20" s="18" customFormat="1" ht="14.25" customHeight="1">
      <c r="A74" s="41" t="s">
        <v>205</v>
      </c>
      <c r="B74" s="18">
        <v>1000</v>
      </c>
      <c r="C74" s="18">
        <v>9</v>
      </c>
      <c r="D74" s="18">
        <v>3</v>
      </c>
      <c r="E74" s="18">
        <v>4</v>
      </c>
      <c r="F74" s="18">
        <v>9</v>
      </c>
      <c r="G74" s="18">
        <v>5</v>
      </c>
      <c r="H74" s="18">
        <v>5</v>
      </c>
      <c r="I74" s="18">
        <v>5</v>
      </c>
      <c r="J74" s="18">
        <v>14</v>
      </c>
      <c r="K74" s="18">
        <v>43</v>
      </c>
      <c r="L74" s="18">
        <v>98</v>
      </c>
      <c r="M74" s="18">
        <v>93</v>
      </c>
      <c r="N74" s="18">
        <v>99</v>
      </c>
      <c r="O74" s="18">
        <v>613</v>
      </c>
      <c r="P74" s="18">
        <v>129</v>
      </c>
      <c r="Q74" s="18">
        <v>867</v>
      </c>
      <c r="R74" s="18">
        <v>21</v>
      </c>
      <c r="S74" s="53">
        <f>1000-C71-D71-E71-F71-G71-H71-I71-J71-K71-L71-M71-N71-O71</f>
        <v>0</v>
      </c>
      <c r="T74" s="18">
        <f>1000-P71-Q71</f>
        <v>60</v>
      </c>
    </row>
    <row r="75" spans="1:19" s="18" customFormat="1" ht="14.25" customHeight="1">
      <c r="A75" s="41" t="s">
        <v>204</v>
      </c>
      <c r="B75" s="18">
        <v>1000</v>
      </c>
      <c r="C75" s="14">
        <v>39</v>
      </c>
      <c r="D75" s="14">
        <v>18</v>
      </c>
      <c r="E75" s="14">
        <v>39</v>
      </c>
      <c r="F75" s="14">
        <v>30</v>
      </c>
      <c r="G75" s="14">
        <v>22</v>
      </c>
      <c r="H75" s="14">
        <v>21</v>
      </c>
      <c r="I75" s="14">
        <v>20</v>
      </c>
      <c r="J75" s="14">
        <v>17</v>
      </c>
      <c r="K75" s="14">
        <v>17</v>
      </c>
      <c r="L75" s="14">
        <v>9</v>
      </c>
      <c r="M75" s="14">
        <v>35</v>
      </c>
      <c r="N75" s="14">
        <v>83</v>
      </c>
      <c r="O75" s="14">
        <v>650</v>
      </c>
      <c r="P75" s="14">
        <v>214</v>
      </c>
      <c r="Q75" s="14">
        <v>774</v>
      </c>
      <c r="R75" s="14">
        <v>114</v>
      </c>
      <c r="S75" s="53"/>
    </row>
    <row r="76" spans="1:19" s="18" customFormat="1" ht="14.25" customHeight="1">
      <c r="A76" s="74" t="s">
        <v>173</v>
      </c>
      <c r="S76" s="53"/>
    </row>
    <row r="77" spans="1:20" s="18" customFormat="1" ht="14.25" customHeight="1">
      <c r="A77" s="74" t="s">
        <v>174</v>
      </c>
      <c r="S77" s="53" t="e">
        <f>1000-#REF!-#REF!-#REF!-#REF!-#REF!-#REF!-#REF!-#REF!-#REF!-#REF!-#REF!-#REF!-#REF!</f>
        <v>#REF!</v>
      </c>
      <c r="T77" s="18" t="e">
        <f>1000-#REF!-#REF!</f>
        <v>#REF!</v>
      </c>
    </row>
    <row r="78" spans="1:20" s="18" customFormat="1" ht="14.25" customHeight="1">
      <c r="A78" s="41" t="s">
        <v>205</v>
      </c>
      <c r="B78" s="18">
        <v>1000</v>
      </c>
      <c r="C78" s="50" t="s">
        <v>66</v>
      </c>
      <c r="D78" s="50" t="s">
        <v>66</v>
      </c>
      <c r="E78" s="18">
        <v>88</v>
      </c>
      <c r="F78" s="18">
        <v>199</v>
      </c>
      <c r="G78" s="18">
        <v>204</v>
      </c>
      <c r="H78" s="18">
        <v>174</v>
      </c>
      <c r="I78" s="18">
        <v>109</v>
      </c>
      <c r="J78" s="18">
        <v>91</v>
      </c>
      <c r="K78" s="18">
        <v>77</v>
      </c>
      <c r="L78" s="18">
        <v>33</v>
      </c>
      <c r="M78" s="18">
        <v>17</v>
      </c>
      <c r="N78" s="18">
        <v>5</v>
      </c>
      <c r="O78" s="18">
        <v>3</v>
      </c>
      <c r="P78" s="18">
        <v>961</v>
      </c>
      <c r="Q78" s="18">
        <v>39</v>
      </c>
      <c r="R78" s="18">
        <v>287</v>
      </c>
      <c r="S78" s="53" t="e">
        <f>1000-#REF!-#REF!-#REF!-#REF!-#REF!-#REF!-#REF!-#REF!-#REF!-#REF!-#REF!-#REF!-#REF!</f>
        <v>#REF!</v>
      </c>
      <c r="T78" s="18" t="e">
        <f>1000-#REF!-#REF!</f>
        <v>#REF!</v>
      </c>
    </row>
    <row r="79" spans="1:19" s="18" customFormat="1" ht="14.25" customHeight="1">
      <c r="A79" s="41" t="s">
        <v>204</v>
      </c>
      <c r="B79" s="18">
        <v>1000</v>
      </c>
      <c r="C79" s="14">
        <v>40</v>
      </c>
      <c r="D79" s="14">
        <v>30</v>
      </c>
      <c r="E79" s="14">
        <v>108</v>
      </c>
      <c r="F79" s="14">
        <v>146</v>
      </c>
      <c r="G79" s="14">
        <v>137</v>
      </c>
      <c r="H79" s="14">
        <v>101</v>
      </c>
      <c r="I79" s="14">
        <v>113</v>
      </c>
      <c r="J79" s="14">
        <v>106</v>
      </c>
      <c r="K79" s="14">
        <v>93</v>
      </c>
      <c r="L79" s="14">
        <v>42</v>
      </c>
      <c r="M79" s="14">
        <v>37</v>
      </c>
      <c r="N79" s="14">
        <v>21</v>
      </c>
      <c r="O79" s="14">
        <v>26</v>
      </c>
      <c r="P79" s="14">
        <v>881</v>
      </c>
      <c r="Q79" s="14">
        <v>105</v>
      </c>
      <c r="R79" s="14">
        <v>311</v>
      </c>
      <c r="S79" s="53"/>
    </row>
    <row r="80" spans="1:19" s="18" customFormat="1" ht="14.25" customHeight="1">
      <c r="A80" s="41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53"/>
    </row>
    <row r="81" spans="1:19" s="18" customFormat="1" ht="14.25" customHeight="1">
      <c r="A81" s="41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53"/>
    </row>
    <row r="82" spans="1:19" s="18" customFormat="1" ht="15.75">
      <c r="A82" s="41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1" t="s">
        <v>175</v>
      </c>
      <c r="R82" s="141"/>
      <c r="S82" s="53"/>
    </row>
    <row r="83" spans="1:19" s="18" customFormat="1" ht="35.25" customHeight="1">
      <c r="A83" s="122"/>
      <c r="B83" s="130" t="s">
        <v>328</v>
      </c>
      <c r="C83" s="138" t="s">
        <v>62</v>
      </c>
      <c r="D83" s="139"/>
      <c r="E83" s="139"/>
      <c r="F83" s="139"/>
      <c r="G83" s="139"/>
      <c r="H83" s="139"/>
      <c r="I83" s="135" t="s">
        <v>63</v>
      </c>
      <c r="J83" s="135"/>
      <c r="K83" s="135"/>
      <c r="L83" s="135"/>
      <c r="M83" s="135"/>
      <c r="N83" s="135"/>
      <c r="O83" s="136"/>
      <c r="P83" s="133" t="s">
        <v>188</v>
      </c>
      <c r="Q83" s="134"/>
      <c r="R83" s="134"/>
      <c r="S83" s="53"/>
    </row>
    <row r="84" spans="1:19" s="18" customFormat="1" ht="81" customHeight="1">
      <c r="A84" s="124"/>
      <c r="B84" s="131"/>
      <c r="C84" s="35" t="s">
        <v>42</v>
      </c>
      <c r="D84" s="51" t="s">
        <v>43</v>
      </c>
      <c r="E84" s="35" t="s">
        <v>44</v>
      </c>
      <c r="F84" s="51" t="s">
        <v>45</v>
      </c>
      <c r="G84" s="35" t="s">
        <v>46</v>
      </c>
      <c r="H84" s="51" t="s">
        <v>47</v>
      </c>
      <c r="I84" s="43" t="s">
        <v>48</v>
      </c>
      <c r="J84" s="51" t="s">
        <v>49</v>
      </c>
      <c r="K84" s="51" t="s">
        <v>58</v>
      </c>
      <c r="L84" s="35" t="s">
        <v>59</v>
      </c>
      <c r="M84" s="51" t="s">
        <v>60</v>
      </c>
      <c r="N84" s="51" t="s">
        <v>61</v>
      </c>
      <c r="O84" s="34" t="s">
        <v>50</v>
      </c>
      <c r="P84" s="48" t="s">
        <v>51</v>
      </c>
      <c r="Q84" s="48" t="s">
        <v>52</v>
      </c>
      <c r="R84" s="34" t="s">
        <v>315</v>
      </c>
      <c r="S84" s="53"/>
    </row>
    <row r="85" spans="2:20" s="19" customFormat="1" ht="15.75">
      <c r="B85" s="129" t="s">
        <v>56</v>
      </c>
      <c r="C85" s="129"/>
      <c r="D85" s="129"/>
      <c r="E85" s="129"/>
      <c r="F85" s="129"/>
      <c r="G85" s="129"/>
      <c r="H85" s="129"/>
      <c r="I85" s="19" t="s">
        <v>57</v>
      </c>
      <c r="S85" s="53"/>
      <c r="T85" s="18"/>
    </row>
    <row r="86" spans="1:20" s="19" customFormat="1" ht="15.75">
      <c r="A86" s="33" t="s">
        <v>205</v>
      </c>
      <c r="B86" s="19">
        <v>1000</v>
      </c>
      <c r="C86" s="19">
        <v>49</v>
      </c>
      <c r="D86" s="19">
        <v>34</v>
      </c>
      <c r="E86" s="19">
        <v>81</v>
      </c>
      <c r="F86" s="19">
        <v>116</v>
      </c>
      <c r="G86" s="19">
        <v>123</v>
      </c>
      <c r="H86" s="19">
        <v>107</v>
      </c>
      <c r="I86" s="19">
        <v>59</v>
      </c>
      <c r="J86" s="19">
        <v>68</v>
      </c>
      <c r="K86" s="19">
        <v>85</v>
      </c>
      <c r="L86" s="19">
        <v>84</v>
      </c>
      <c r="M86" s="19">
        <v>77</v>
      </c>
      <c r="N86" s="19">
        <v>42</v>
      </c>
      <c r="O86" s="19">
        <v>75</v>
      </c>
      <c r="P86" s="19">
        <v>745</v>
      </c>
      <c r="Q86" s="19">
        <v>237</v>
      </c>
      <c r="R86" s="19">
        <v>261</v>
      </c>
      <c r="S86" s="53">
        <f>1000-C86-D86-E86-F86-G86-H86-I86-J86-K86-L86-M86-N86-O86</f>
        <v>0</v>
      </c>
      <c r="T86" s="18">
        <f>1000-P86-Q86</f>
        <v>18</v>
      </c>
    </row>
    <row r="87" spans="1:20" s="19" customFormat="1" ht="15.75">
      <c r="A87" s="33" t="s">
        <v>204</v>
      </c>
      <c r="B87" s="19">
        <v>1000</v>
      </c>
      <c r="C87" s="19">
        <v>69</v>
      </c>
      <c r="D87" s="19">
        <v>29</v>
      </c>
      <c r="E87" s="19">
        <v>83</v>
      </c>
      <c r="F87" s="19">
        <v>79</v>
      </c>
      <c r="G87" s="19">
        <v>72</v>
      </c>
      <c r="H87" s="19">
        <v>84</v>
      </c>
      <c r="I87" s="19">
        <v>113</v>
      </c>
      <c r="J87" s="19">
        <v>111</v>
      </c>
      <c r="K87" s="19">
        <v>89</v>
      </c>
      <c r="L87" s="19">
        <v>40</v>
      </c>
      <c r="M87" s="19">
        <v>67</v>
      </c>
      <c r="N87" s="19">
        <v>56</v>
      </c>
      <c r="O87" s="19">
        <v>108</v>
      </c>
      <c r="P87" s="19">
        <v>721</v>
      </c>
      <c r="Q87" s="19">
        <v>252</v>
      </c>
      <c r="R87" s="19">
        <v>233</v>
      </c>
      <c r="S87" s="53">
        <f>1000-C87-D87-E87-F87-G87-H87-I87-J87-K87-L87-M87-N87-O87</f>
        <v>0</v>
      </c>
      <c r="T87" s="18">
        <f>1000-P87-Q87</f>
        <v>27</v>
      </c>
    </row>
    <row r="88" spans="1:19" s="18" customFormat="1" ht="15.75">
      <c r="A88" s="18" t="s">
        <v>154</v>
      </c>
      <c r="S88" s="53"/>
    </row>
    <row r="89" spans="1:19" s="18" customFormat="1" ht="31.5">
      <c r="A89" s="75" t="s">
        <v>169</v>
      </c>
      <c r="S89" s="53"/>
    </row>
    <row r="90" spans="1:19" s="18" customFormat="1" ht="31.5">
      <c r="A90" s="65" t="s">
        <v>162</v>
      </c>
      <c r="S90" s="53"/>
    </row>
    <row r="91" spans="1:19" s="18" customFormat="1" ht="14.25" customHeight="1">
      <c r="A91" s="41" t="s">
        <v>205</v>
      </c>
      <c r="B91" s="18">
        <v>1000</v>
      </c>
      <c r="C91" s="50" t="s">
        <v>66</v>
      </c>
      <c r="D91" s="50" t="s">
        <v>66</v>
      </c>
      <c r="E91" s="18">
        <v>78</v>
      </c>
      <c r="F91" s="18">
        <v>181</v>
      </c>
      <c r="G91" s="18">
        <v>204</v>
      </c>
      <c r="H91" s="18">
        <v>187</v>
      </c>
      <c r="I91" s="18">
        <v>121</v>
      </c>
      <c r="J91" s="18">
        <v>83</v>
      </c>
      <c r="K91" s="18">
        <v>72</v>
      </c>
      <c r="L91" s="18">
        <v>36</v>
      </c>
      <c r="M91" s="18">
        <v>21</v>
      </c>
      <c r="N91" s="18">
        <v>10</v>
      </c>
      <c r="O91" s="18">
        <v>7</v>
      </c>
      <c r="P91" s="18">
        <v>943</v>
      </c>
      <c r="Q91" s="18">
        <v>57</v>
      </c>
      <c r="R91" s="18">
        <v>259</v>
      </c>
      <c r="S91" s="53"/>
    </row>
    <row r="92" spans="1:19" s="18" customFormat="1" ht="14.25" customHeight="1">
      <c r="A92" s="41" t="s">
        <v>204</v>
      </c>
      <c r="B92" s="18">
        <v>1000</v>
      </c>
      <c r="C92" s="50" t="s">
        <v>66</v>
      </c>
      <c r="D92" s="50" t="s">
        <v>66</v>
      </c>
      <c r="E92" s="18">
        <v>49</v>
      </c>
      <c r="F92" s="18">
        <v>74</v>
      </c>
      <c r="G92" s="18">
        <v>91</v>
      </c>
      <c r="H92" s="18">
        <v>128</v>
      </c>
      <c r="I92" s="18">
        <v>159</v>
      </c>
      <c r="J92" s="18">
        <v>158</v>
      </c>
      <c r="K92" s="18">
        <v>139</v>
      </c>
      <c r="L92" s="18">
        <v>69</v>
      </c>
      <c r="M92" s="18">
        <v>67</v>
      </c>
      <c r="N92" s="18">
        <v>36</v>
      </c>
      <c r="O92" s="18">
        <v>30</v>
      </c>
      <c r="P92" s="18">
        <v>827</v>
      </c>
      <c r="Q92" s="18">
        <v>173</v>
      </c>
      <c r="R92" s="18">
        <v>123</v>
      </c>
      <c r="S92" s="53"/>
    </row>
    <row r="93" spans="1:20" s="18" customFormat="1" ht="14.25" customHeight="1">
      <c r="A93" s="67" t="s">
        <v>155</v>
      </c>
      <c r="C93" s="50"/>
      <c r="S93" s="53" t="e">
        <f>1000-C91-D91-E91-F91-G91-H91-I91-J91-K91-L91-M91-N91-O91</f>
        <v>#VALUE!</v>
      </c>
      <c r="T93" s="18">
        <f>1000-P91-Q91</f>
        <v>0</v>
      </c>
    </row>
    <row r="94" spans="1:20" s="18" customFormat="1" ht="14.25" customHeight="1">
      <c r="A94" s="41" t="s">
        <v>205</v>
      </c>
      <c r="B94" s="18">
        <v>1000</v>
      </c>
      <c r="C94" s="50" t="s">
        <v>66</v>
      </c>
      <c r="D94" s="18">
        <v>22</v>
      </c>
      <c r="E94" s="18">
        <v>174</v>
      </c>
      <c r="F94" s="18">
        <v>212</v>
      </c>
      <c r="G94" s="18">
        <v>177</v>
      </c>
      <c r="H94" s="18">
        <v>134</v>
      </c>
      <c r="I94" s="18">
        <v>69</v>
      </c>
      <c r="J94" s="18">
        <v>41</v>
      </c>
      <c r="K94" s="18">
        <v>36</v>
      </c>
      <c r="L94" s="18">
        <v>54</v>
      </c>
      <c r="M94" s="18">
        <v>35</v>
      </c>
      <c r="N94" s="18">
        <v>28</v>
      </c>
      <c r="O94" s="18">
        <v>18</v>
      </c>
      <c r="P94" s="18">
        <v>876</v>
      </c>
      <c r="Q94" s="18">
        <v>124</v>
      </c>
      <c r="R94" s="18">
        <v>408</v>
      </c>
      <c r="S94" s="53" t="e">
        <f>1000-C92-D92-E92-F92-G92-H92-I92-J92-K92-L92-M92-N92-O92</f>
        <v>#VALUE!</v>
      </c>
      <c r="T94" s="18">
        <f>1000-P92-Q92</f>
        <v>0</v>
      </c>
    </row>
    <row r="95" spans="1:19" s="18" customFormat="1" ht="14.25" customHeight="1">
      <c r="A95" s="41" t="s">
        <v>204</v>
      </c>
      <c r="B95" s="18">
        <v>1000</v>
      </c>
      <c r="C95" s="50" t="s">
        <v>66</v>
      </c>
      <c r="D95" s="18">
        <v>23</v>
      </c>
      <c r="E95" s="18">
        <v>189</v>
      </c>
      <c r="F95" s="18">
        <v>129</v>
      </c>
      <c r="G95" s="18">
        <v>119</v>
      </c>
      <c r="H95" s="18">
        <v>111</v>
      </c>
      <c r="I95" s="18">
        <v>111</v>
      </c>
      <c r="J95" s="18">
        <v>93</v>
      </c>
      <c r="K95" s="18">
        <v>79</v>
      </c>
      <c r="L95" s="18">
        <v>38</v>
      </c>
      <c r="M95" s="18">
        <v>36</v>
      </c>
      <c r="N95" s="18">
        <v>23</v>
      </c>
      <c r="O95" s="18">
        <v>49</v>
      </c>
      <c r="P95" s="18">
        <v>873</v>
      </c>
      <c r="Q95" s="18">
        <v>127</v>
      </c>
      <c r="R95" s="18">
        <v>341</v>
      </c>
      <c r="S95" s="53"/>
    </row>
    <row r="96" spans="1:20" s="18" customFormat="1" ht="14.25" customHeight="1">
      <c r="A96" s="67" t="s">
        <v>140</v>
      </c>
      <c r="C96" s="50"/>
      <c r="S96" s="53" t="e">
        <f>1000-C94-D94-E94-F94-G94-H94-I94-J94-K94-L94-M94-N94-O94</f>
        <v>#VALUE!</v>
      </c>
      <c r="T96" s="18">
        <f>1000-P94-Q94</f>
        <v>0</v>
      </c>
    </row>
    <row r="97" spans="1:20" s="18" customFormat="1" ht="14.25" customHeight="1">
      <c r="A97" s="41" t="s">
        <v>205</v>
      </c>
      <c r="B97" s="18">
        <v>1000</v>
      </c>
      <c r="C97" s="50" t="s">
        <v>66</v>
      </c>
      <c r="D97" s="18">
        <v>25</v>
      </c>
      <c r="E97" s="18">
        <v>132</v>
      </c>
      <c r="F97" s="18">
        <v>198</v>
      </c>
      <c r="G97" s="18">
        <v>191</v>
      </c>
      <c r="H97" s="18">
        <v>163</v>
      </c>
      <c r="I97" s="18">
        <v>84</v>
      </c>
      <c r="J97" s="18">
        <v>58</v>
      </c>
      <c r="K97" s="18">
        <v>62</v>
      </c>
      <c r="L97" s="18">
        <v>33</v>
      </c>
      <c r="M97" s="18">
        <v>28</v>
      </c>
      <c r="N97" s="18">
        <v>17</v>
      </c>
      <c r="O97" s="18">
        <v>9</v>
      </c>
      <c r="P97" s="18">
        <v>927</v>
      </c>
      <c r="Q97" s="18">
        <v>73</v>
      </c>
      <c r="R97" s="18">
        <v>355</v>
      </c>
      <c r="S97" s="53" t="e">
        <f>1000-C95-D95-E95-F95-G95-H95-I95-J95-K95-L95-M95-N95-O95</f>
        <v>#VALUE!</v>
      </c>
      <c r="T97" s="18">
        <f>1000-P95-Q95</f>
        <v>0</v>
      </c>
    </row>
    <row r="98" spans="1:19" s="18" customFormat="1" ht="14.25" customHeight="1">
      <c r="A98" s="41" t="s">
        <v>204</v>
      </c>
      <c r="B98" s="18">
        <v>1000</v>
      </c>
      <c r="C98" s="18">
        <v>1</v>
      </c>
      <c r="D98" s="18">
        <v>15</v>
      </c>
      <c r="E98" s="18">
        <v>78</v>
      </c>
      <c r="F98" s="18">
        <v>86</v>
      </c>
      <c r="G98" s="18">
        <v>104</v>
      </c>
      <c r="H98" s="18">
        <v>126</v>
      </c>
      <c r="I98" s="18">
        <v>164</v>
      </c>
      <c r="J98" s="18">
        <v>151</v>
      </c>
      <c r="K98" s="18">
        <v>118</v>
      </c>
      <c r="L98" s="18">
        <v>44</v>
      </c>
      <c r="M98" s="18">
        <v>49</v>
      </c>
      <c r="N98" s="18">
        <v>32</v>
      </c>
      <c r="O98" s="18">
        <v>32</v>
      </c>
      <c r="P98" s="18">
        <v>862</v>
      </c>
      <c r="Q98" s="18">
        <v>138</v>
      </c>
      <c r="R98" s="18">
        <v>180</v>
      </c>
      <c r="S98" s="53"/>
    </row>
    <row r="99" spans="1:20" s="18" customFormat="1" ht="14.25" customHeight="1">
      <c r="A99" s="67" t="s">
        <v>141</v>
      </c>
      <c r="S99" s="53" t="e">
        <f>1000-C97-D97-E97-F97-G97-H97-I97-J97-K97-L97-M97-N97-O97</f>
        <v>#VALUE!</v>
      </c>
      <c r="T99" s="18">
        <f>1000-P97-Q97</f>
        <v>0</v>
      </c>
    </row>
    <row r="100" spans="1:20" s="18" customFormat="1" ht="14.25" customHeight="1">
      <c r="A100" s="41" t="s">
        <v>205</v>
      </c>
      <c r="B100" s="18">
        <v>1000</v>
      </c>
      <c r="C100" s="18">
        <v>6</v>
      </c>
      <c r="D100" s="18">
        <v>58</v>
      </c>
      <c r="E100" s="18">
        <v>127</v>
      </c>
      <c r="F100" s="18">
        <v>187</v>
      </c>
      <c r="G100" s="18">
        <v>213</v>
      </c>
      <c r="H100" s="18">
        <v>168</v>
      </c>
      <c r="I100" s="18">
        <v>80</v>
      </c>
      <c r="J100" s="18">
        <v>58</v>
      </c>
      <c r="K100" s="18">
        <v>51</v>
      </c>
      <c r="L100" s="18">
        <v>25</v>
      </c>
      <c r="M100" s="18">
        <v>17</v>
      </c>
      <c r="N100" s="18">
        <v>6</v>
      </c>
      <c r="O100" s="18">
        <v>4</v>
      </c>
      <c r="P100" s="18">
        <v>968</v>
      </c>
      <c r="Q100" s="18">
        <v>32</v>
      </c>
      <c r="R100" s="18">
        <v>378</v>
      </c>
      <c r="S100" s="53">
        <f>1000-C98-D98-E98-F98-G98-H98-I98-J98-K98-L98-M98-N98-O98</f>
        <v>0</v>
      </c>
      <c r="T100" s="18">
        <f>1000-P98-Q98</f>
        <v>0</v>
      </c>
    </row>
    <row r="101" spans="1:19" s="18" customFormat="1" ht="14.25" customHeight="1">
      <c r="A101" s="41" t="s">
        <v>204</v>
      </c>
      <c r="B101" s="18">
        <v>1000</v>
      </c>
      <c r="C101" s="18">
        <v>7</v>
      </c>
      <c r="D101" s="18">
        <v>25</v>
      </c>
      <c r="E101" s="18">
        <v>92</v>
      </c>
      <c r="F101" s="18">
        <v>97</v>
      </c>
      <c r="G101" s="18">
        <v>90</v>
      </c>
      <c r="H101" s="18">
        <v>108</v>
      </c>
      <c r="I101" s="18">
        <v>160</v>
      </c>
      <c r="J101" s="18">
        <v>159</v>
      </c>
      <c r="K101" s="18">
        <v>114</v>
      </c>
      <c r="L101" s="18">
        <v>43</v>
      </c>
      <c r="M101" s="18">
        <v>50</v>
      </c>
      <c r="N101" s="18">
        <v>27</v>
      </c>
      <c r="O101" s="18">
        <v>28</v>
      </c>
      <c r="P101" s="18">
        <v>882</v>
      </c>
      <c r="Q101" s="18">
        <v>118</v>
      </c>
      <c r="R101" s="18">
        <v>220</v>
      </c>
      <c r="S101" s="53"/>
    </row>
    <row r="102" spans="1:20" s="18" customFormat="1" ht="14.25" customHeight="1">
      <c r="A102" s="76" t="s">
        <v>170</v>
      </c>
      <c r="S102" s="53">
        <f>1000-C100-D100-E100-F100-G100-H100-I100-J100-K100-L100-M100-N100-O100</f>
        <v>0</v>
      </c>
      <c r="T102" s="18">
        <f>1000-P100-Q100</f>
        <v>0</v>
      </c>
    </row>
    <row r="103" spans="1:20" s="18" customFormat="1" ht="14.25" customHeight="1">
      <c r="A103" s="67" t="s">
        <v>143</v>
      </c>
      <c r="S103" s="53">
        <f>1000-C101-D101-E101-F101-G101-H101-I101-J101-K101-L101-M101-N101-O101</f>
        <v>0</v>
      </c>
      <c r="T103" s="18">
        <f>1000-P101-Q101</f>
        <v>0</v>
      </c>
    </row>
    <row r="104" spans="1:19" s="18" customFormat="1" ht="14.25" customHeight="1">
      <c r="A104" s="41" t="s">
        <v>205</v>
      </c>
      <c r="B104" s="18">
        <v>1000</v>
      </c>
      <c r="C104" s="18">
        <v>25</v>
      </c>
      <c r="D104" s="18">
        <v>94</v>
      </c>
      <c r="E104" s="18">
        <v>173</v>
      </c>
      <c r="F104" s="18">
        <v>226</v>
      </c>
      <c r="G104" s="18">
        <v>201</v>
      </c>
      <c r="H104" s="18">
        <v>131</v>
      </c>
      <c r="I104" s="18">
        <v>53</v>
      </c>
      <c r="J104" s="18">
        <v>38</v>
      </c>
      <c r="K104" s="18">
        <v>27</v>
      </c>
      <c r="L104" s="18">
        <v>10</v>
      </c>
      <c r="M104" s="18">
        <v>11</v>
      </c>
      <c r="N104" s="18">
        <v>7</v>
      </c>
      <c r="O104" s="18">
        <v>4</v>
      </c>
      <c r="P104" s="18">
        <v>973</v>
      </c>
      <c r="Q104" s="18">
        <v>27</v>
      </c>
      <c r="R104" s="18">
        <v>518</v>
      </c>
      <c r="S104" s="53"/>
    </row>
    <row r="105" spans="1:19" s="18" customFormat="1" ht="14.25" customHeight="1">
      <c r="A105" s="41" t="s">
        <v>204</v>
      </c>
      <c r="B105" s="18">
        <v>1000</v>
      </c>
      <c r="C105" s="18">
        <v>36</v>
      </c>
      <c r="D105" s="18">
        <v>60</v>
      </c>
      <c r="E105" s="18">
        <v>117</v>
      </c>
      <c r="F105" s="18">
        <v>107</v>
      </c>
      <c r="G105" s="18">
        <v>102</v>
      </c>
      <c r="H105" s="18">
        <v>125</v>
      </c>
      <c r="I105" s="18">
        <v>158</v>
      </c>
      <c r="J105" s="18">
        <v>130</v>
      </c>
      <c r="K105" s="18">
        <v>81</v>
      </c>
      <c r="L105" s="18">
        <v>27</v>
      </c>
      <c r="M105" s="18">
        <v>29</v>
      </c>
      <c r="N105" s="18">
        <v>14</v>
      </c>
      <c r="O105" s="18">
        <v>14</v>
      </c>
      <c r="P105" s="18">
        <v>927</v>
      </c>
      <c r="Q105" s="18">
        <v>73</v>
      </c>
      <c r="R105" s="18">
        <v>320</v>
      </c>
      <c r="S105" s="53"/>
    </row>
    <row r="106" spans="1:19" s="18" customFormat="1" ht="14.25" customHeight="1">
      <c r="A106" s="67" t="s">
        <v>144</v>
      </c>
      <c r="S106" s="53"/>
    </row>
    <row r="107" spans="1:20" s="18" customFormat="1" ht="14.25" customHeight="1">
      <c r="A107" s="41" t="s">
        <v>205</v>
      </c>
      <c r="B107" s="18">
        <v>1000</v>
      </c>
      <c r="C107" s="18">
        <v>186</v>
      </c>
      <c r="D107" s="18">
        <v>32</v>
      </c>
      <c r="E107" s="18">
        <v>53</v>
      </c>
      <c r="F107" s="18">
        <v>67</v>
      </c>
      <c r="G107" s="18">
        <v>101</v>
      </c>
      <c r="H107" s="18">
        <v>122</v>
      </c>
      <c r="I107" s="18">
        <v>73</v>
      </c>
      <c r="J107" s="18">
        <v>96</v>
      </c>
      <c r="K107" s="18">
        <v>99</v>
      </c>
      <c r="L107" s="18">
        <v>58</v>
      </c>
      <c r="M107" s="18">
        <v>71</v>
      </c>
      <c r="N107" s="18">
        <v>30</v>
      </c>
      <c r="O107" s="18">
        <v>12</v>
      </c>
      <c r="P107" s="18">
        <v>785</v>
      </c>
      <c r="Q107" s="18">
        <v>144</v>
      </c>
      <c r="R107" s="18">
        <v>268</v>
      </c>
      <c r="S107" s="53">
        <f>1000-C104-D104-E104-F104-G104-H104-I104-J104-K104-L104-M104-N104-O104</f>
        <v>0</v>
      </c>
      <c r="T107" s="18">
        <f>1000-P104-Q104</f>
        <v>0</v>
      </c>
    </row>
    <row r="108" spans="1:20" s="18" customFormat="1" ht="14.25" customHeight="1">
      <c r="A108" s="41" t="s">
        <v>204</v>
      </c>
      <c r="B108" s="18">
        <v>1000</v>
      </c>
      <c r="C108" s="18">
        <v>238</v>
      </c>
      <c r="D108" s="18">
        <v>45</v>
      </c>
      <c r="E108" s="18">
        <v>101</v>
      </c>
      <c r="F108" s="18">
        <v>86</v>
      </c>
      <c r="G108" s="18">
        <v>47</v>
      </c>
      <c r="H108" s="18">
        <v>40</v>
      </c>
      <c r="I108" s="18">
        <v>57</v>
      </c>
      <c r="J108" s="18">
        <v>78</v>
      </c>
      <c r="K108" s="18">
        <v>79</v>
      </c>
      <c r="L108" s="18">
        <v>41</v>
      </c>
      <c r="M108" s="18">
        <v>76</v>
      </c>
      <c r="N108" s="18">
        <v>48</v>
      </c>
      <c r="O108" s="18">
        <v>64</v>
      </c>
      <c r="P108" s="18">
        <v>695</v>
      </c>
      <c r="Q108" s="18">
        <v>210</v>
      </c>
      <c r="R108" s="18">
        <v>376</v>
      </c>
      <c r="S108" s="53">
        <f>1000-C105-D105-E105-F105-G105-H105-I105-J105-K105-L105-M105-N105-O105</f>
        <v>0</v>
      </c>
      <c r="T108" s="18">
        <f>1000-P105-Q105</f>
        <v>0</v>
      </c>
    </row>
    <row r="109" spans="1:19" s="18" customFormat="1" ht="14.25" customHeight="1">
      <c r="A109" s="67" t="s">
        <v>141</v>
      </c>
      <c r="S109" s="53"/>
    </row>
    <row r="110" spans="1:20" s="18" customFormat="1" ht="14.25" customHeight="1">
      <c r="A110" s="41" t="s">
        <v>205</v>
      </c>
      <c r="B110" s="18">
        <v>1000</v>
      </c>
      <c r="C110" s="18">
        <v>25</v>
      </c>
      <c r="D110" s="18">
        <v>3</v>
      </c>
      <c r="E110" s="18">
        <v>6</v>
      </c>
      <c r="F110" s="18">
        <v>8</v>
      </c>
      <c r="G110" s="18">
        <v>17</v>
      </c>
      <c r="H110" s="18">
        <v>29</v>
      </c>
      <c r="I110" s="18">
        <v>33</v>
      </c>
      <c r="J110" s="18">
        <v>95</v>
      </c>
      <c r="K110" s="18">
        <v>169</v>
      </c>
      <c r="L110" s="18">
        <v>224</v>
      </c>
      <c r="M110" s="18">
        <v>204</v>
      </c>
      <c r="N110" s="18">
        <v>94</v>
      </c>
      <c r="O110" s="18">
        <v>93</v>
      </c>
      <c r="P110" s="18">
        <v>481</v>
      </c>
      <c r="Q110" s="18">
        <v>500</v>
      </c>
      <c r="R110" s="18">
        <v>24</v>
      </c>
      <c r="S110" s="53">
        <f>1000-C107-D107-E107-F107-G107-H107-I107-J107-K107-L107-M107-N107-O107</f>
        <v>0</v>
      </c>
      <c r="T110" s="18">
        <f>1000-P107-Q107</f>
        <v>71</v>
      </c>
    </row>
    <row r="111" spans="1:20" s="18" customFormat="1" ht="14.25" customHeight="1">
      <c r="A111" s="41" t="s">
        <v>204</v>
      </c>
      <c r="B111" s="18">
        <v>1000</v>
      </c>
      <c r="C111" s="18">
        <v>68</v>
      </c>
      <c r="D111" s="18">
        <v>13</v>
      </c>
      <c r="E111" s="18">
        <v>29</v>
      </c>
      <c r="F111" s="18">
        <v>18</v>
      </c>
      <c r="G111" s="18">
        <v>8</v>
      </c>
      <c r="H111" s="18">
        <v>8</v>
      </c>
      <c r="I111" s="18">
        <v>13</v>
      </c>
      <c r="J111" s="18">
        <v>24</v>
      </c>
      <c r="K111" s="18">
        <v>34</v>
      </c>
      <c r="L111" s="18">
        <v>38</v>
      </c>
      <c r="M111" s="18">
        <v>143</v>
      </c>
      <c r="N111" s="18">
        <v>176</v>
      </c>
      <c r="O111" s="18">
        <v>428</v>
      </c>
      <c r="P111" s="18">
        <v>188</v>
      </c>
      <c r="Q111" s="18">
        <v>768</v>
      </c>
      <c r="R111" s="18">
        <v>83</v>
      </c>
      <c r="S111" s="53">
        <f>1000-C108-D108-E108-F108-G108-H108-I108-J108-K108-L108-M108-N108-O108</f>
        <v>0</v>
      </c>
      <c r="T111" s="18">
        <f>1000-P108-Q108</f>
        <v>95</v>
      </c>
    </row>
    <row r="112" spans="1:19" s="18" customFormat="1" ht="14.25" customHeight="1">
      <c r="A112" s="76" t="s">
        <v>171</v>
      </c>
      <c r="S112" s="53"/>
    </row>
    <row r="113" spans="1:20" s="18" customFormat="1" ht="14.25" customHeight="1">
      <c r="A113" s="76" t="s">
        <v>172</v>
      </c>
      <c r="S113" s="53">
        <f>1000-C110-D110-E110-F110-G110-H110-I110-J110-K110-L110-M110-N110-O110</f>
        <v>0</v>
      </c>
      <c r="T113" s="18">
        <f>1000-P110-Q110</f>
        <v>19</v>
      </c>
    </row>
    <row r="114" spans="1:20" s="18" customFormat="1" ht="14.25" customHeight="1">
      <c r="A114" s="41" t="s">
        <v>205</v>
      </c>
      <c r="B114" s="18">
        <v>1000</v>
      </c>
      <c r="C114" s="18">
        <v>5</v>
      </c>
      <c r="D114" s="18">
        <v>3</v>
      </c>
      <c r="E114" s="18">
        <v>8</v>
      </c>
      <c r="F114" s="18">
        <v>10</v>
      </c>
      <c r="G114" s="18">
        <v>10</v>
      </c>
      <c r="H114" s="18">
        <v>10</v>
      </c>
      <c r="I114" s="18">
        <v>9</v>
      </c>
      <c r="J114" s="18">
        <v>23</v>
      </c>
      <c r="K114" s="18">
        <v>68</v>
      </c>
      <c r="L114" s="18">
        <v>140</v>
      </c>
      <c r="M114" s="18">
        <v>116</v>
      </c>
      <c r="N114" s="18">
        <v>109</v>
      </c>
      <c r="O114" s="18">
        <v>489</v>
      </c>
      <c r="P114" s="18">
        <v>199</v>
      </c>
      <c r="Q114" s="18">
        <v>799</v>
      </c>
      <c r="R114" s="18">
        <v>24</v>
      </c>
      <c r="S114" s="53">
        <f>1000-C111-D111-E111-F111-G111-H111-I111-J111-K111-L111-M111-N111-O111</f>
        <v>0</v>
      </c>
      <c r="T114" s="18">
        <f>1000-P111-Q111</f>
        <v>44</v>
      </c>
    </row>
    <row r="115" spans="1:19" s="18" customFormat="1" ht="14.25" customHeight="1">
      <c r="A115" s="41" t="s">
        <v>204</v>
      </c>
      <c r="B115" s="18">
        <v>1000</v>
      </c>
      <c r="C115" s="18">
        <v>29</v>
      </c>
      <c r="D115" s="18">
        <v>22</v>
      </c>
      <c r="E115" s="18">
        <v>46</v>
      </c>
      <c r="F115" s="18">
        <v>32</v>
      </c>
      <c r="G115" s="18">
        <v>29</v>
      </c>
      <c r="H115" s="18">
        <v>26</v>
      </c>
      <c r="I115" s="18">
        <v>26</v>
      </c>
      <c r="J115" s="18">
        <v>26</v>
      </c>
      <c r="K115" s="18">
        <v>21</v>
      </c>
      <c r="L115" s="18">
        <v>13</v>
      </c>
      <c r="M115" s="18">
        <v>48</v>
      </c>
      <c r="N115" s="18">
        <v>115</v>
      </c>
      <c r="O115" s="18">
        <v>567</v>
      </c>
      <c r="P115" s="18">
        <v>253</v>
      </c>
      <c r="Q115" s="18">
        <v>737</v>
      </c>
      <c r="R115" s="18">
        <v>119</v>
      </c>
      <c r="S115" s="53"/>
    </row>
    <row r="116" spans="1:20" ht="14.25" customHeight="1">
      <c r="A116" s="74" t="s">
        <v>173</v>
      </c>
      <c r="S116" s="53"/>
      <c r="T116" s="18"/>
    </row>
    <row r="117" spans="1:20" s="18" customFormat="1" ht="14.25" customHeight="1">
      <c r="A117" s="74" t="s">
        <v>174</v>
      </c>
      <c r="S117" s="53" t="e">
        <f>1000-#REF!-#REF!-#REF!-#REF!-#REF!-#REF!-#REF!-#REF!-#REF!-#REF!-#REF!-#REF!-#REF!</f>
        <v>#REF!</v>
      </c>
      <c r="T117" s="18" t="e">
        <f>1000-#REF!-#REF!</f>
        <v>#REF!</v>
      </c>
    </row>
    <row r="118" spans="1:20" s="18" customFormat="1" ht="14.25" customHeight="1">
      <c r="A118" s="41" t="s">
        <v>205</v>
      </c>
      <c r="B118" s="50" t="s">
        <v>66</v>
      </c>
      <c r="C118" s="50" t="s">
        <v>66</v>
      </c>
      <c r="D118" s="50" t="s">
        <v>66</v>
      </c>
      <c r="E118" s="50" t="s">
        <v>66</v>
      </c>
      <c r="F118" s="50" t="s">
        <v>66</v>
      </c>
      <c r="G118" s="50" t="s">
        <v>66</v>
      </c>
      <c r="H118" s="50" t="s">
        <v>66</v>
      </c>
      <c r="I118" s="50" t="s">
        <v>66</v>
      </c>
      <c r="J118" s="50" t="s">
        <v>66</v>
      </c>
      <c r="K118" s="50" t="s">
        <v>66</v>
      </c>
      <c r="L118" s="50" t="s">
        <v>66</v>
      </c>
      <c r="M118" s="50" t="s">
        <v>66</v>
      </c>
      <c r="N118" s="50" t="s">
        <v>66</v>
      </c>
      <c r="O118" s="50" t="s">
        <v>66</v>
      </c>
      <c r="P118" s="50" t="s">
        <v>66</v>
      </c>
      <c r="Q118" s="50" t="s">
        <v>66</v>
      </c>
      <c r="R118" s="50" t="s">
        <v>66</v>
      </c>
      <c r="S118" s="53" t="e">
        <f>1000-#REF!-#REF!-#REF!-#REF!-#REF!-#REF!-#REF!-#REF!-#REF!-#REF!-#REF!-#REF!-#REF!</f>
        <v>#REF!</v>
      </c>
      <c r="T118" s="18" t="e">
        <f>1000-#REF!-#REF!</f>
        <v>#REF!</v>
      </c>
    </row>
    <row r="119" spans="1:19" s="18" customFormat="1" ht="14.25" customHeight="1">
      <c r="A119" s="22" t="s">
        <v>204</v>
      </c>
      <c r="B119" s="27">
        <v>1000</v>
      </c>
      <c r="C119" s="27">
        <v>72</v>
      </c>
      <c r="D119" s="27">
        <v>36</v>
      </c>
      <c r="E119" s="27">
        <v>12</v>
      </c>
      <c r="F119" s="27">
        <v>84</v>
      </c>
      <c r="G119" s="27">
        <v>60</v>
      </c>
      <c r="H119" s="27">
        <v>84</v>
      </c>
      <c r="I119" s="27">
        <v>157</v>
      </c>
      <c r="J119" s="27">
        <v>133</v>
      </c>
      <c r="K119" s="27">
        <v>121</v>
      </c>
      <c r="L119" s="27">
        <v>109</v>
      </c>
      <c r="M119" s="27">
        <v>48</v>
      </c>
      <c r="N119" s="27">
        <v>36</v>
      </c>
      <c r="O119" s="27">
        <v>48</v>
      </c>
      <c r="P119" s="27">
        <v>819</v>
      </c>
      <c r="Q119" s="27">
        <v>145</v>
      </c>
      <c r="R119" s="27">
        <v>169</v>
      </c>
      <c r="S119" s="53"/>
    </row>
    <row r="120" s="18" customFormat="1" ht="15.75"/>
    <row r="121" s="18" customFormat="1" ht="15.75"/>
    <row r="122" s="18" customFormat="1" ht="15.75"/>
    <row r="123" s="18" customFormat="1" ht="15.75"/>
    <row r="124" s="18" customFormat="1" ht="15.75"/>
    <row r="125" s="18" customFormat="1" ht="15.75"/>
    <row r="126" s="18" customFormat="1" ht="15.75"/>
  </sheetData>
  <sheetProtection/>
  <mergeCells count="22">
    <mergeCell ref="A2:H2"/>
    <mergeCell ref="A1:H1"/>
    <mergeCell ref="A4:A5"/>
    <mergeCell ref="B4:B5"/>
    <mergeCell ref="B6:H6"/>
    <mergeCell ref="B45:H45"/>
    <mergeCell ref="I4:O4"/>
    <mergeCell ref="P4:R4"/>
    <mergeCell ref="I43:O43"/>
    <mergeCell ref="P43:R43"/>
    <mergeCell ref="B85:H85"/>
    <mergeCell ref="C4:H4"/>
    <mergeCell ref="B83:B84"/>
    <mergeCell ref="A43:A44"/>
    <mergeCell ref="B43:B44"/>
    <mergeCell ref="C43:H43"/>
    <mergeCell ref="Q42:R42"/>
    <mergeCell ref="C83:H83"/>
    <mergeCell ref="Q82:R82"/>
    <mergeCell ref="I83:O83"/>
    <mergeCell ref="P83:R83"/>
    <mergeCell ref="A83:A84"/>
  </mergeCells>
  <printOptions/>
  <pageMargins left="0.7874015748031497" right="0.7874015748031497" top="0.984251968503937" bottom="0.984251968503937" header="0.31496062992125984" footer="0.31496062992125984"/>
  <pageSetup firstPageNumber="16" useFirstPageNumber="1" horizontalDpi="600" verticalDpi="600" orientation="portrait" pageOrder="overThenDown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21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25.625" style="0" customWidth="1"/>
    <col min="2" max="2" width="9.875" style="0" customWidth="1"/>
    <col min="3" max="15" width="8.125" style="0" customWidth="1"/>
    <col min="16" max="16" width="10.25390625" style="0" customWidth="1"/>
    <col min="17" max="17" width="10.00390625" style="0" customWidth="1"/>
    <col min="20" max="20" width="9.125" style="54" customWidth="1"/>
  </cols>
  <sheetData>
    <row r="1" spans="1:20" s="4" customFormat="1" ht="15.75">
      <c r="A1" s="137" t="s">
        <v>313</v>
      </c>
      <c r="B1" s="137"/>
      <c r="C1" s="137"/>
      <c r="D1" s="137"/>
      <c r="E1" s="137"/>
      <c r="F1" s="137"/>
      <c r="G1" s="137"/>
      <c r="H1" s="137"/>
      <c r="I1" s="4" t="s">
        <v>314</v>
      </c>
      <c r="T1" s="17"/>
    </row>
    <row r="2" spans="1:9" s="17" customFormat="1" ht="15">
      <c r="A2" s="142" t="s">
        <v>190</v>
      </c>
      <c r="B2" s="142"/>
      <c r="C2" s="142"/>
      <c r="D2" s="142"/>
      <c r="E2" s="142"/>
      <c r="F2" s="142"/>
      <c r="G2" s="142"/>
      <c r="H2" s="142"/>
      <c r="I2" s="17" t="s">
        <v>189</v>
      </c>
    </row>
    <row r="4" spans="1:18" s="18" customFormat="1" ht="36" customHeight="1">
      <c r="A4" s="122"/>
      <c r="B4" s="130" t="s">
        <v>328</v>
      </c>
      <c r="C4" s="138" t="s">
        <v>62</v>
      </c>
      <c r="D4" s="139"/>
      <c r="E4" s="139"/>
      <c r="F4" s="139"/>
      <c r="G4" s="139"/>
      <c r="H4" s="139"/>
      <c r="I4" s="135" t="s">
        <v>63</v>
      </c>
      <c r="J4" s="135"/>
      <c r="K4" s="135"/>
      <c r="L4" s="135"/>
      <c r="M4" s="135"/>
      <c r="N4" s="135"/>
      <c r="O4" s="136"/>
      <c r="P4" s="133" t="s">
        <v>188</v>
      </c>
      <c r="Q4" s="134"/>
      <c r="R4" s="134"/>
    </row>
    <row r="5" spans="1:18" s="18" customFormat="1" ht="80.25" customHeight="1">
      <c r="A5" s="124"/>
      <c r="B5" s="131"/>
      <c r="C5" s="35" t="s">
        <v>42</v>
      </c>
      <c r="D5" s="51" t="s">
        <v>43</v>
      </c>
      <c r="E5" s="35" t="s">
        <v>44</v>
      </c>
      <c r="F5" s="51" t="s">
        <v>45</v>
      </c>
      <c r="G5" s="35" t="s">
        <v>46</v>
      </c>
      <c r="H5" s="51" t="s">
        <v>47</v>
      </c>
      <c r="I5" s="43" t="s">
        <v>48</v>
      </c>
      <c r="J5" s="51" t="s">
        <v>49</v>
      </c>
      <c r="K5" s="51" t="s">
        <v>58</v>
      </c>
      <c r="L5" s="35" t="s">
        <v>59</v>
      </c>
      <c r="M5" s="51" t="s">
        <v>60</v>
      </c>
      <c r="N5" s="51" t="s">
        <v>61</v>
      </c>
      <c r="O5" s="34" t="s">
        <v>50</v>
      </c>
      <c r="P5" s="48" t="s">
        <v>51</v>
      </c>
      <c r="Q5" s="48" t="s">
        <v>52</v>
      </c>
      <c r="R5" s="34" t="s">
        <v>315</v>
      </c>
    </row>
    <row r="6" spans="2:20" s="47" customFormat="1" ht="15.75" customHeight="1">
      <c r="B6" s="140" t="s">
        <v>53</v>
      </c>
      <c r="C6" s="140"/>
      <c r="D6" s="140"/>
      <c r="E6" s="140"/>
      <c r="F6" s="140"/>
      <c r="G6" s="140"/>
      <c r="H6" s="140"/>
      <c r="I6" s="46" t="s">
        <v>57</v>
      </c>
      <c r="J6" s="46"/>
      <c r="K6" s="46"/>
      <c r="L6" s="46"/>
      <c r="M6" s="46"/>
      <c r="N6" s="46"/>
      <c r="O6" s="45"/>
      <c r="P6" s="45"/>
      <c r="Q6" s="45"/>
      <c r="R6" s="46"/>
      <c r="T6" s="49"/>
    </row>
    <row r="7" spans="1:20" s="19" customFormat="1" ht="15.75">
      <c r="A7" s="33" t="s">
        <v>205</v>
      </c>
      <c r="B7" s="19">
        <v>1000</v>
      </c>
      <c r="C7" s="19">
        <v>1000</v>
      </c>
      <c r="D7" s="19">
        <v>1000</v>
      </c>
      <c r="E7" s="19">
        <v>1000</v>
      </c>
      <c r="F7" s="19">
        <v>1000</v>
      </c>
      <c r="G7" s="19">
        <v>1000</v>
      </c>
      <c r="H7" s="19">
        <v>1000</v>
      </c>
      <c r="I7" s="19">
        <v>1000</v>
      </c>
      <c r="J7" s="19">
        <v>1000</v>
      </c>
      <c r="K7" s="19">
        <v>1000</v>
      </c>
      <c r="L7" s="19">
        <v>1000</v>
      </c>
      <c r="M7" s="19">
        <v>1000</v>
      </c>
      <c r="N7" s="19">
        <v>1000</v>
      </c>
      <c r="O7" s="19">
        <v>1000</v>
      </c>
      <c r="P7" s="19">
        <v>1000</v>
      </c>
      <c r="Q7" s="19">
        <v>1000</v>
      </c>
      <c r="R7" s="19">
        <v>1000</v>
      </c>
      <c r="S7" s="53"/>
      <c r="T7" s="18"/>
    </row>
    <row r="8" spans="1:20" s="19" customFormat="1" ht="15.75">
      <c r="A8" s="33" t="s">
        <v>204</v>
      </c>
      <c r="B8" s="19">
        <v>1000</v>
      </c>
      <c r="C8" s="19">
        <v>1000</v>
      </c>
      <c r="D8" s="19">
        <v>1000</v>
      </c>
      <c r="E8" s="19">
        <v>1000</v>
      </c>
      <c r="F8" s="19">
        <v>1000</v>
      </c>
      <c r="G8" s="19">
        <v>1000</v>
      </c>
      <c r="H8" s="19">
        <v>1000</v>
      </c>
      <c r="I8" s="19">
        <v>1000</v>
      </c>
      <c r="J8" s="19">
        <v>1000</v>
      </c>
      <c r="K8" s="19">
        <v>1000</v>
      </c>
      <c r="L8" s="19">
        <v>1000</v>
      </c>
      <c r="M8" s="19">
        <v>1000</v>
      </c>
      <c r="N8" s="19">
        <v>1000</v>
      </c>
      <c r="O8" s="19">
        <v>1000</v>
      </c>
      <c r="P8" s="19">
        <v>1000</v>
      </c>
      <c r="Q8" s="19">
        <v>1000</v>
      </c>
      <c r="R8" s="19">
        <v>1000</v>
      </c>
      <c r="S8" s="53"/>
      <c r="T8" s="18"/>
    </row>
    <row r="9" spans="1:19" s="18" customFormat="1" ht="13.5" customHeight="1">
      <c r="A9" s="18" t="s">
        <v>154</v>
      </c>
      <c r="S9" s="53"/>
    </row>
    <row r="10" spans="1:19" s="18" customFormat="1" ht="12.75" customHeight="1">
      <c r="A10" s="75" t="s">
        <v>169</v>
      </c>
      <c r="J10" s="14"/>
      <c r="M10" s="52"/>
      <c r="S10" s="53"/>
    </row>
    <row r="11" spans="1:19" s="18" customFormat="1" ht="30" customHeight="1">
      <c r="A11" s="65" t="s">
        <v>162</v>
      </c>
      <c r="S11" s="53"/>
    </row>
    <row r="12" spans="1:19" s="18" customFormat="1" ht="14.25" customHeight="1">
      <c r="A12" s="41" t="s">
        <v>205</v>
      </c>
      <c r="B12" s="18">
        <v>98</v>
      </c>
      <c r="C12" s="50" t="s">
        <v>66</v>
      </c>
      <c r="D12" s="50" t="s">
        <v>66</v>
      </c>
      <c r="E12" s="18">
        <v>70</v>
      </c>
      <c r="F12" s="18">
        <v>141</v>
      </c>
      <c r="G12" s="18">
        <v>143</v>
      </c>
      <c r="H12" s="18">
        <v>145</v>
      </c>
      <c r="I12" s="18">
        <v>166</v>
      </c>
      <c r="J12" s="18">
        <v>129</v>
      </c>
      <c r="K12" s="18">
        <v>105</v>
      </c>
      <c r="L12" s="18">
        <v>60</v>
      </c>
      <c r="M12" s="18">
        <v>43</v>
      </c>
      <c r="N12" s="18">
        <v>38</v>
      </c>
      <c r="O12" s="18">
        <v>18</v>
      </c>
      <c r="P12" s="18">
        <v>115</v>
      </c>
      <c r="Q12" s="18">
        <v>37</v>
      </c>
      <c r="R12" s="18">
        <v>82</v>
      </c>
      <c r="S12" s="53"/>
    </row>
    <row r="13" spans="1:19" s="18" customFormat="1" ht="14.25" customHeight="1">
      <c r="A13" s="41" t="s">
        <v>204</v>
      </c>
      <c r="B13" s="18">
        <v>144</v>
      </c>
      <c r="C13" s="50" t="s">
        <v>66</v>
      </c>
      <c r="D13" s="50" t="s">
        <v>66</v>
      </c>
      <c r="E13" s="18">
        <v>111</v>
      </c>
      <c r="F13" s="18">
        <v>192</v>
      </c>
      <c r="G13" s="18">
        <v>195</v>
      </c>
      <c r="H13" s="18">
        <v>207</v>
      </c>
      <c r="I13" s="18">
        <v>192</v>
      </c>
      <c r="J13" s="18">
        <v>180</v>
      </c>
      <c r="K13" s="18">
        <v>180</v>
      </c>
      <c r="L13" s="14">
        <v>196</v>
      </c>
      <c r="M13" s="18">
        <v>140</v>
      </c>
      <c r="N13" s="18">
        <v>108</v>
      </c>
      <c r="O13" s="18">
        <v>57</v>
      </c>
      <c r="P13" s="18">
        <v>158</v>
      </c>
      <c r="Q13" s="18">
        <v>108</v>
      </c>
      <c r="R13" s="18">
        <v>103</v>
      </c>
      <c r="S13" s="53"/>
    </row>
    <row r="14" spans="1:19" s="18" customFormat="1" ht="15.75">
      <c r="A14" s="67" t="s">
        <v>155</v>
      </c>
      <c r="S14" s="53"/>
    </row>
    <row r="15" spans="1:19" s="18" customFormat="1" ht="15.75">
      <c r="A15" s="41" t="s">
        <v>205</v>
      </c>
      <c r="B15" s="18">
        <v>17</v>
      </c>
      <c r="C15" s="50" t="s">
        <v>66</v>
      </c>
      <c r="D15" s="18">
        <v>21</v>
      </c>
      <c r="E15" s="18">
        <v>70</v>
      </c>
      <c r="F15" s="18">
        <v>28</v>
      </c>
      <c r="G15" s="18">
        <v>16</v>
      </c>
      <c r="H15" s="18">
        <v>13</v>
      </c>
      <c r="I15" s="18">
        <v>12</v>
      </c>
      <c r="J15" s="18">
        <v>8</v>
      </c>
      <c r="K15" s="18">
        <v>5</v>
      </c>
      <c r="L15" s="18">
        <v>5</v>
      </c>
      <c r="M15" s="18">
        <v>5</v>
      </c>
      <c r="N15" s="18">
        <v>9</v>
      </c>
      <c r="O15" s="18">
        <v>4</v>
      </c>
      <c r="P15" s="18">
        <v>20</v>
      </c>
      <c r="Q15" s="18">
        <v>6</v>
      </c>
      <c r="R15" s="18">
        <v>36</v>
      </c>
      <c r="S15" s="53"/>
    </row>
    <row r="16" spans="1:19" s="18" customFormat="1" ht="13.5" customHeight="1">
      <c r="A16" s="41" t="s">
        <v>204</v>
      </c>
      <c r="B16" s="18">
        <v>30</v>
      </c>
      <c r="C16" s="50" t="s">
        <v>66</v>
      </c>
      <c r="D16" s="18">
        <v>53</v>
      </c>
      <c r="E16" s="18">
        <v>114</v>
      </c>
      <c r="F16" s="18">
        <v>42</v>
      </c>
      <c r="G16" s="18">
        <v>36</v>
      </c>
      <c r="H16" s="18">
        <v>27</v>
      </c>
      <c r="I16" s="18">
        <v>19</v>
      </c>
      <c r="J16" s="18">
        <v>14</v>
      </c>
      <c r="K16" s="18">
        <v>13</v>
      </c>
      <c r="L16" s="14">
        <v>13</v>
      </c>
      <c r="M16" s="18">
        <v>9</v>
      </c>
      <c r="N16" s="18">
        <v>7</v>
      </c>
      <c r="O16" s="18">
        <v>6</v>
      </c>
      <c r="P16" s="18">
        <v>37</v>
      </c>
      <c r="Q16" s="18">
        <v>8</v>
      </c>
      <c r="R16" s="18">
        <v>63</v>
      </c>
      <c r="S16" s="53"/>
    </row>
    <row r="17" spans="1:19" s="18" customFormat="1" ht="15.75">
      <c r="A17" s="67" t="s">
        <v>140</v>
      </c>
      <c r="S17" s="53"/>
    </row>
    <row r="18" spans="1:19" s="18" customFormat="1" ht="15.75">
      <c r="A18" s="41" t="s">
        <v>205</v>
      </c>
      <c r="B18" s="18">
        <v>202</v>
      </c>
      <c r="C18" s="50" t="s">
        <v>66</v>
      </c>
      <c r="D18" s="18">
        <v>117</v>
      </c>
      <c r="E18" s="18">
        <v>278</v>
      </c>
      <c r="F18" s="18">
        <v>292</v>
      </c>
      <c r="G18" s="18">
        <v>277</v>
      </c>
      <c r="H18" s="18">
        <v>274</v>
      </c>
      <c r="I18" s="18">
        <v>264</v>
      </c>
      <c r="J18" s="18">
        <v>206</v>
      </c>
      <c r="K18" s="18">
        <v>182</v>
      </c>
      <c r="L18" s="18">
        <v>107</v>
      </c>
      <c r="M18" s="18">
        <v>99</v>
      </c>
      <c r="N18" s="18">
        <v>100</v>
      </c>
      <c r="O18" s="18">
        <v>41</v>
      </c>
      <c r="P18" s="18">
        <v>234</v>
      </c>
      <c r="Q18" s="18">
        <v>83</v>
      </c>
      <c r="R18" s="18">
        <v>227</v>
      </c>
      <c r="S18" s="53"/>
    </row>
    <row r="19" spans="1:19" s="18" customFormat="1" ht="13.5" customHeight="1">
      <c r="A19" s="41" t="s">
        <v>204</v>
      </c>
      <c r="B19" s="18">
        <v>275</v>
      </c>
      <c r="C19" s="18">
        <v>6</v>
      </c>
      <c r="D19" s="18">
        <v>118</v>
      </c>
      <c r="E19" s="18">
        <v>263</v>
      </c>
      <c r="F19" s="18">
        <v>314</v>
      </c>
      <c r="G19" s="18">
        <v>378</v>
      </c>
      <c r="H19" s="18">
        <v>379</v>
      </c>
      <c r="I19" s="18">
        <v>368</v>
      </c>
      <c r="J19" s="18">
        <v>351</v>
      </c>
      <c r="K19" s="18">
        <v>341</v>
      </c>
      <c r="L19" s="14">
        <v>302</v>
      </c>
      <c r="M19" s="18">
        <v>237</v>
      </c>
      <c r="N19" s="18">
        <v>196</v>
      </c>
      <c r="O19" s="18">
        <v>115</v>
      </c>
      <c r="P19" s="18">
        <v>307</v>
      </c>
      <c r="Q19" s="18">
        <v>192</v>
      </c>
      <c r="R19" s="18">
        <v>218</v>
      </c>
      <c r="S19" s="53"/>
    </row>
    <row r="20" spans="1:19" s="18" customFormat="1" ht="15.75">
      <c r="A20" s="67" t="s">
        <v>141</v>
      </c>
      <c r="S20" s="53"/>
    </row>
    <row r="21" spans="1:19" s="18" customFormat="1" ht="15.75">
      <c r="A21" s="41" t="s">
        <v>205</v>
      </c>
      <c r="B21" s="18">
        <v>116</v>
      </c>
      <c r="C21" s="18">
        <v>18</v>
      </c>
      <c r="D21" s="18">
        <v>184</v>
      </c>
      <c r="E21" s="18">
        <v>175</v>
      </c>
      <c r="F21" s="18">
        <v>171</v>
      </c>
      <c r="G21" s="18">
        <v>174</v>
      </c>
      <c r="H21" s="18">
        <v>153</v>
      </c>
      <c r="I21" s="18">
        <v>132</v>
      </c>
      <c r="J21" s="18">
        <v>100</v>
      </c>
      <c r="K21" s="18">
        <v>76</v>
      </c>
      <c r="L21" s="18">
        <v>49</v>
      </c>
      <c r="M21" s="18">
        <v>37</v>
      </c>
      <c r="N21" s="18">
        <v>24</v>
      </c>
      <c r="O21" s="18">
        <v>11</v>
      </c>
      <c r="P21" s="18">
        <v>140</v>
      </c>
      <c r="Q21" s="18">
        <v>24</v>
      </c>
      <c r="R21" s="18">
        <v>155</v>
      </c>
      <c r="S21" s="53"/>
    </row>
    <row r="22" spans="1:19" s="18" customFormat="1" ht="13.5" customHeight="1">
      <c r="A22" s="41" t="s">
        <v>204</v>
      </c>
      <c r="B22" s="18">
        <v>122</v>
      </c>
      <c r="C22" s="18">
        <v>15</v>
      </c>
      <c r="D22" s="18">
        <v>98</v>
      </c>
      <c r="E22" s="18">
        <v>135</v>
      </c>
      <c r="F22" s="18">
        <v>136</v>
      </c>
      <c r="G22" s="18">
        <v>137</v>
      </c>
      <c r="H22" s="18">
        <v>142</v>
      </c>
      <c r="I22" s="18">
        <v>157</v>
      </c>
      <c r="J22" s="18">
        <v>164</v>
      </c>
      <c r="K22" s="18">
        <v>149</v>
      </c>
      <c r="L22" s="14">
        <v>133</v>
      </c>
      <c r="M22" s="18">
        <v>110</v>
      </c>
      <c r="N22" s="18">
        <v>86</v>
      </c>
      <c r="O22" s="18">
        <v>54</v>
      </c>
      <c r="P22" s="18">
        <v>137</v>
      </c>
      <c r="Q22" s="18">
        <v>82</v>
      </c>
      <c r="R22" s="18">
        <v>112</v>
      </c>
      <c r="S22" s="53"/>
    </row>
    <row r="23" spans="1:19" s="18" customFormat="1" ht="15.75">
      <c r="A23" s="76" t="s">
        <v>170</v>
      </c>
      <c r="S23" s="53"/>
    </row>
    <row r="24" spans="1:19" s="18" customFormat="1" ht="15.75">
      <c r="A24" s="67" t="s">
        <v>143</v>
      </c>
      <c r="L24" s="14"/>
      <c r="S24" s="53"/>
    </row>
    <row r="25" spans="1:19" s="18" customFormat="1" ht="13.5" customHeight="1">
      <c r="A25" s="41" t="s">
        <v>205</v>
      </c>
      <c r="B25" s="18">
        <v>198</v>
      </c>
      <c r="C25" s="18">
        <v>157</v>
      </c>
      <c r="D25" s="18">
        <v>509</v>
      </c>
      <c r="E25" s="18">
        <v>326</v>
      </c>
      <c r="F25" s="18">
        <v>293</v>
      </c>
      <c r="G25" s="18">
        <v>271</v>
      </c>
      <c r="H25" s="18">
        <v>231</v>
      </c>
      <c r="I25" s="18">
        <v>191</v>
      </c>
      <c r="J25" s="18">
        <v>146</v>
      </c>
      <c r="K25" s="18">
        <v>94</v>
      </c>
      <c r="L25" s="18">
        <v>44</v>
      </c>
      <c r="M25" s="18">
        <v>49</v>
      </c>
      <c r="N25" s="18">
        <v>56</v>
      </c>
      <c r="O25" s="18">
        <v>24</v>
      </c>
      <c r="P25" s="18">
        <v>239</v>
      </c>
      <c r="Q25" s="18">
        <v>42</v>
      </c>
      <c r="R25" s="18">
        <v>324</v>
      </c>
      <c r="S25" s="53"/>
    </row>
    <row r="26" spans="1:19" s="18" customFormat="1" ht="13.5" customHeight="1">
      <c r="A26" s="41" t="s">
        <v>204</v>
      </c>
      <c r="B26" s="18">
        <v>183</v>
      </c>
      <c r="C26" s="18">
        <v>209</v>
      </c>
      <c r="D26" s="18">
        <v>534</v>
      </c>
      <c r="E26" s="18">
        <v>233</v>
      </c>
      <c r="F26" s="18">
        <v>186</v>
      </c>
      <c r="G26" s="18">
        <v>175</v>
      </c>
      <c r="H26" s="18">
        <v>184</v>
      </c>
      <c r="I26" s="18">
        <v>197</v>
      </c>
      <c r="J26" s="18">
        <v>186</v>
      </c>
      <c r="K26" s="18">
        <v>166</v>
      </c>
      <c r="L26" s="14">
        <v>138</v>
      </c>
      <c r="M26" s="18">
        <v>110</v>
      </c>
      <c r="N26" s="18">
        <v>69</v>
      </c>
      <c r="O26" s="18">
        <v>45</v>
      </c>
      <c r="P26" s="18">
        <v>216</v>
      </c>
      <c r="Q26" s="18">
        <v>80</v>
      </c>
      <c r="R26" s="18">
        <v>277</v>
      </c>
      <c r="S26" s="53"/>
    </row>
    <row r="27" spans="1:19" s="18" customFormat="1" ht="13.5" customHeight="1">
      <c r="A27" s="67" t="s">
        <v>144</v>
      </c>
      <c r="S27" s="53"/>
    </row>
    <row r="28" spans="1:19" s="18" customFormat="1" ht="15.75">
      <c r="A28" s="41" t="s">
        <v>205</v>
      </c>
      <c r="B28" s="18">
        <v>182</v>
      </c>
      <c r="C28" s="18">
        <v>745</v>
      </c>
      <c r="D28" s="18">
        <v>156</v>
      </c>
      <c r="E28" s="18">
        <v>70</v>
      </c>
      <c r="F28" s="18">
        <v>63</v>
      </c>
      <c r="G28" s="18">
        <v>101</v>
      </c>
      <c r="H28" s="18">
        <v>154</v>
      </c>
      <c r="I28" s="18">
        <v>179</v>
      </c>
      <c r="J28" s="18">
        <v>248</v>
      </c>
      <c r="K28" s="18">
        <v>246</v>
      </c>
      <c r="L28" s="18">
        <v>196</v>
      </c>
      <c r="M28" s="18">
        <v>237</v>
      </c>
      <c r="N28" s="18">
        <v>196</v>
      </c>
      <c r="O28" s="18">
        <v>68</v>
      </c>
      <c r="P28" s="18">
        <v>169</v>
      </c>
      <c r="Q28" s="18">
        <v>172</v>
      </c>
      <c r="R28" s="18">
        <v>161</v>
      </c>
      <c r="S28" s="53"/>
    </row>
    <row r="29" spans="1:19" s="18" customFormat="1" ht="15.75">
      <c r="A29" s="41" t="s">
        <v>204</v>
      </c>
      <c r="B29" s="18">
        <v>151</v>
      </c>
      <c r="C29" s="18">
        <v>673</v>
      </c>
      <c r="D29" s="18">
        <v>170</v>
      </c>
      <c r="E29" s="18">
        <v>118</v>
      </c>
      <c r="F29" s="18">
        <v>107</v>
      </c>
      <c r="G29" s="18">
        <v>61</v>
      </c>
      <c r="H29" s="18">
        <v>46</v>
      </c>
      <c r="I29" s="18">
        <v>52</v>
      </c>
      <c r="J29" s="18">
        <v>83</v>
      </c>
      <c r="K29" s="18">
        <v>118</v>
      </c>
      <c r="L29" s="14">
        <v>146</v>
      </c>
      <c r="M29" s="18">
        <v>209</v>
      </c>
      <c r="N29" s="18">
        <v>200</v>
      </c>
      <c r="O29" s="18">
        <v>177</v>
      </c>
      <c r="P29" s="18">
        <v>120</v>
      </c>
      <c r="Q29" s="18">
        <v>188</v>
      </c>
      <c r="R29" s="18">
        <v>198</v>
      </c>
      <c r="S29" s="53"/>
    </row>
    <row r="30" spans="1:19" s="18" customFormat="1" ht="13.5" customHeight="1">
      <c r="A30" s="67" t="s">
        <v>141</v>
      </c>
      <c r="S30" s="53"/>
    </row>
    <row r="31" spans="1:19" s="18" customFormat="1" ht="15.75">
      <c r="A31" s="41" t="s">
        <v>205</v>
      </c>
      <c r="B31" s="18">
        <v>126</v>
      </c>
      <c r="C31" s="18">
        <v>72</v>
      </c>
      <c r="D31" s="18">
        <v>8</v>
      </c>
      <c r="E31" s="18">
        <v>6</v>
      </c>
      <c r="F31" s="18">
        <v>6</v>
      </c>
      <c r="G31" s="18">
        <v>13</v>
      </c>
      <c r="H31" s="18">
        <v>25</v>
      </c>
      <c r="I31" s="18">
        <v>50</v>
      </c>
      <c r="J31" s="18">
        <v>147</v>
      </c>
      <c r="K31" s="18">
        <v>251</v>
      </c>
      <c r="L31" s="18">
        <v>431</v>
      </c>
      <c r="M31" s="18">
        <v>426</v>
      </c>
      <c r="N31" s="18">
        <v>384</v>
      </c>
      <c r="O31" s="18">
        <v>266</v>
      </c>
      <c r="P31" s="18">
        <v>70</v>
      </c>
      <c r="Q31" s="18">
        <v>365</v>
      </c>
      <c r="R31" s="18">
        <v>9</v>
      </c>
      <c r="S31" s="53"/>
    </row>
    <row r="32" spans="1:19" s="18" customFormat="1" ht="15.75">
      <c r="A32" s="41" t="s">
        <v>204</v>
      </c>
      <c r="B32" s="18">
        <v>80</v>
      </c>
      <c r="C32" s="18">
        <v>89</v>
      </c>
      <c r="D32" s="18">
        <v>19</v>
      </c>
      <c r="E32" s="18">
        <v>17</v>
      </c>
      <c r="F32" s="18">
        <v>12</v>
      </c>
      <c r="G32" s="18">
        <v>7</v>
      </c>
      <c r="H32" s="18">
        <v>6</v>
      </c>
      <c r="I32" s="18">
        <v>8</v>
      </c>
      <c r="J32" s="18">
        <v>15</v>
      </c>
      <c r="K32" s="18">
        <v>26</v>
      </c>
      <c r="L32" s="14">
        <v>64</v>
      </c>
      <c r="M32" s="18">
        <v>175</v>
      </c>
      <c r="N32" s="18">
        <v>309</v>
      </c>
      <c r="O32" s="18">
        <v>466</v>
      </c>
      <c r="P32" s="18">
        <v>16</v>
      </c>
      <c r="Q32" s="18">
        <v>303</v>
      </c>
      <c r="R32" s="18">
        <v>20</v>
      </c>
      <c r="S32" s="53"/>
    </row>
    <row r="33" spans="1:19" s="18" customFormat="1" ht="13.5" customHeight="1">
      <c r="A33" s="76" t="s">
        <v>171</v>
      </c>
      <c r="S33" s="53"/>
    </row>
    <row r="34" spans="1:19" s="18" customFormat="1" ht="15.75">
      <c r="A34" s="76" t="s">
        <v>172</v>
      </c>
      <c r="S34" s="53"/>
    </row>
    <row r="35" spans="1:19" s="18" customFormat="1" ht="15.75">
      <c r="A35" s="41" t="s">
        <v>205</v>
      </c>
      <c r="B35" s="18">
        <v>60</v>
      </c>
      <c r="C35" s="18">
        <v>8</v>
      </c>
      <c r="D35" s="18">
        <v>5</v>
      </c>
      <c r="E35" s="18">
        <v>4</v>
      </c>
      <c r="F35" s="18">
        <v>4</v>
      </c>
      <c r="G35" s="18">
        <v>3</v>
      </c>
      <c r="H35" s="18">
        <v>4</v>
      </c>
      <c r="I35" s="18">
        <v>5</v>
      </c>
      <c r="J35" s="18">
        <v>15</v>
      </c>
      <c r="K35" s="18">
        <v>40</v>
      </c>
      <c r="L35" s="18">
        <v>108</v>
      </c>
      <c r="M35" s="18">
        <v>104</v>
      </c>
      <c r="N35" s="18">
        <v>193</v>
      </c>
      <c r="O35" s="18">
        <v>568</v>
      </c>
      <c r="P35" s="18">
        <v>12</v>
      </c>
      <c r="Q35" s="18">
        <v>271</v>
      </c>
      <c r="R35" s="18">
        <v>5</v>
      </c>
      <c r="S35" s="53"/>
    </row>
    <row r="36" spans="1:19" s="18" customFormat="1" ht="15.75" customHeight="1">
      <c r="A36" s="41" t="s">
        <v>204</v>
      </c>
      <c r="B36" s="18">
        <v>10</v>
      </c>
      <c r="C36" s="18">
        <v>5</v>
      </c>
      <c r="D36" s="18">
        <v>5</v>
      </c>
      <c r="E36" s="18">
        <v>4</v>
      </c>
      <c r="F36" s="18">
        <v>3</v>
      </c>
      <c r="G36" s="18">
        <v>3</v>
      </c>
      <c r="H36" s="18">
        <v>3</v>
      </c>
      <c r="I36" s="18">
        <v>2</v>
      </c>
      <c r="J36" s="18">
        <v>2</v>
      </c>
      <c r="K36" s="18">
        <v>2</v>
      </c>
      <c r="L36" s="14">
        <v>3</v>
      </c>
      <c r="M36" s="18">
        <v>7</v>
      </c>
      <c r="N36" s="18">
        <v>23</v>
      </c>
      <c r="O36" s="18">
        <v>78</v>
      </c>
      <c r="P36" s="18">
        <v>3</v>
      </c>
      <c r="Q36" s="18">
        <v>37</v>
      </c>
      <c r="R36" s="18">
        <v>4</v>
      </c>
      <c r="S36" s="53"/>
    </row>
    <row r="37" spans="1:19" s="18" customFormat="1" ht="12.75" customHeight="1">
      <c r="A37" s="74" t="s">
        <v>173</v>
      </c>
      <c r="S37" s="53"/>
    </row>
    <row r="38" spans="1:19" s="18" customFormat="1" ht="15.75">
      <c r="A38" s="74" t="s">
        <v>174</v>
      </c>
      <c r="S38" s="53"/>
    </row>
    <row r="39" spans="1:19" s="18" customFormat="1" ht="15.75">
      <c r="A39" s="41" t="s">
        <v>205</v>
      </c>
      <c r="B39" s="18">
        <v>1</v>
      </c>
      <c r="C39" s="50" t="s">
        <v>66</v>
      </c>
      <c r="D39" s="50" t="s">
        <v>66</v>
      </c>
      <c r="E39" s="18">
        <v>1</v>
      </c>
      <c r="F39" s="18">
        <v>2</v>
      </c>
      <c r="G39" s="18">
        <v>2</v>
      </c>
      <c r="H39" s="18">
        <v>1</v>
      </c>
      <c r="I39" s="18">
        <v>1</v>
      </c>
      <c r="J39" s="18">
        <v>1</v>
      </c>
      <c r="K39" s="18">
        <v>1</v>
      </c>
      <c r="L39" s="18">
        <v>0</v>
      </c>
      <c r="M39" s="18">
        <v>0</v>
      </c>
      <c r="N39" s="18">
        <v>0</v>
      </c>
      <c r="O39" s="18">
        <v>0</v>
      </c>
      <c r="P39" s="18">
        <v>1</v>
      </c>
      <c r="Q39" s="18">
        <v>0</v>
      </c>
      <c r="R39" s="18">
        <v>1</v>
      </c>
      <c r="S39" s="53"/>
    </row>
    <row r="40" spans="1:19" s="18" customFormat="1" ht="15" customHeight="1">
      <c r="A40" s="41" t="s">
        <v>204</v>
      </c>
      <c r="B40" s="18">
        <v>5</v>
      </c>
      <c r="C40" s="18">
        <v>3</v>
      </c>
      <c r="D40" s="18">
        <v>3</v>
      </c>
      <c r="E40" s="18">
        <v>5</v>
      </c>
      <c r="F40" s="18">
        <v>8</v>
      </c>
      <c r="G40" s="18">
        <v>8</v>
      </c>
      <c r="H40" s="18">
        <v>6</v>
      </c>
      <c r="I40" s="18">
        <v>5</v>
      </c>
      <c r="J40" s="18">
        <v>5</v>
      </c>
      <c r="K40" s="18">
        <v>5</v>
      </c>
      <c r="L40" s="14">
        <v>5</v>
      </c>
      <c r="M40" s="18">
        <v>3</v>
      </c>
      <c r="N40" s="18">
        <v>2</v>
      </c>
      <c r="O40" s="18">
        <v>2</v>
      </c>
      <c r="P40" s="18">
        <v>6</v>
      </c>
      <c r="Q40" s="18">
        <v>2</v>
      </c>
      <c r="R40" s="18">
        <v>5</v>
      </c>
      <c r="S40" s="53"/>
    </row>
    <row r="41" spans="1:19" s="18" customFormat="1" ht="15" customHeight="1">
      <c r="A41" s="41"/>
      <c r="L41" s="14"/>
      <c r="S41" s="53"/>
    </row>
    <row r="42" spans="1:19" s="18" customFormat="1" ht="15" customHeight="1">
      <c r="A42" s="41"/>
      <c r="L42" s="14"/>
      <c r="S42" s="53"/>
    </row>
    <row r="43" spans="1:19" s="18" customFormat="1" ht="15" customHeight="1">
      <c r="A43" s="41"/>
      <c r="L43" s="14"/>
      <c r="S43" s="53"/>
    </row>
    <row r="44" spans="1:19" s="18" customFormat="1" ht="15" customHeight="1">
      <c r="A44" s="41"/>
      <c r="L44" s="14"/>
      <c r="Q44" s="143" t="s">
        <v>168</v>
      </c>
      <c r="R44" s="143"/>
      <c r="S44" s="53"/>
    </row>
    <row r="45" spans="1:19" s="18" customFormat="1" ht="38.25" customHeight="1">
      <c r="A45" s="122"/>
      <c r="B45" s="130" t="s">
        <v>328</v>
      </c>
      <c r="C45" s="138" t="s">
        <v>62</v>
      </c>
      <c r="D45" s="139"/>
      <c r="E45" s="139"/>
      <c r="F45" s="139"/>
      <c r="G45" s="139"/>
      <c r="H45" s="139"/>
      <c r="I45" s="135" t="s">
        <v>63</v>
      </c>
      <c r="J45" s="135"/>
      <c r="K45" s="135"/>
      <c r="L45" s="135"/>
      <c r="M45" s="135"/>
      <c r="N45" s="135"/>
      <c r="O45" s="136"/>
      <c r="P45" s="133" t="s">
        <v>188</v>
      </c>
      <c r="Q45" s="134"/>
      <c r="R45" s="134"/>
      <c r="S45" s="53"/>
    </row>
    <row r="46" spans="1:19" s="18" customFormat="1" ht="81.75" customHeight="1">
      <c r="A46" s="124"/>
      <c r="B46" s="131"/>
      <c r="C46" s="35" t="s">
        <v>42</v>
      </c>
      <c r="D46" s="51" t="s">
        <v>43</v>
      </c>
      <c r="E46" s="35" t="s">
        <v>44</v>
      </c>
      <c r="F46" s="51" t="s">
        <v>45</v>
      </c>
      <c r="G46" s="35" t="s">
        <v>46</v>
      </c>
      <c r="H46" s="51" t="s">
        <v>47</v>
      </c>
      <c r="I46" s="43" t="s">
        <v>48</v>
      </c>
      <c r="J46" s="51" t="s">
        <v>49</v>
      </c>
      <c r="K46" s="51" t="s">
        <v>58</v>
      </c>
      <c r="L46" s="35" t="s">
        <v>59</v>
      </c>
      <c r="M46" s="51" t="s">
        <v>60</v>
      </c>
      <c r="N46" s="51" t="s">
        <v>61</v>
      </c>
      <c r="O46" s="34" t="s">
        <v>50</v>
      </c>
      <c r="P46" s="48" t="s">
        <v>51</v>
      </c>
      <c r="Q46" s="48" t="s">
        <v>52</v>
      </c>
      <c r="R46" s="34" t="s">
        <v>315</v>
      </c>
      <c r="S46" s="53"/>
    </row>
    <row r="47" spans="2:20" s="19" customFormat="1" ht="15.75">
      <c r="B47" s="129" t="s">
        <v>54</v>
      </c>
      <c r="C47" s="129"/>
      <c r="D47" s="129"/>
      <c r="E47" s="129"/>
      <c r="F47" s="129"/>
      <c r="G47" s="129"/>
      <c r="H47" s="129"/>
      <c r="I47" s="19" t="s">
        <v>57</v>
      </c>
      <c r="S47" s="53"/>
      <c r="T47" s="18"/>
    </row>
    <row r="48" spans="1:20" s="19" customFormat="1" ht="15.75">
      <c r="A48" s="33" t="s">
        <v>205</v>
      </c>
      <c r="B48" s="19">
        <v>1000</v>
      </c>
      <c r="C48" s="19">
        <v>1000</v>
      </c>
      <c r="D48" s="19">
        <v>1000</v>
      </c>
      <c r="E48" s="19">
        <v>1000</v>
      </c>
      <c r="F48" s="19">
        <v>1000</v>
      </c>
      <c r="G48" s="19">
        <v>1000</v>
      </c>
      <c r="H48" s="19">
        <v>1000</v>
      </c>
      <c r="I48" s="19">
        <v>1000</v>
      </c>
      <c r="J48" s="19">
        <v>1000</v>
      </c>
      <c r="K48" s="19">
        <v>1000</v>
      </c>
      <c r="L48" s="19">
        <v>1000</v>
      </c>
      <c r="M48" s="19">
        <v>1000</v>
      </c>
      <c r="N48" s="19">
        <v>1000</v>
      </c>
      <c r="O48" s="19">
        <v>1000</v>
      </c>
      <c r="P48" s="19">
        <v>1000</v>
      </c>
      <c r="Q48" s="19">
        <v>1000</v>
      </c>
      <c r="R48" s="19">
        <v>1000</v>
      </c>
      <c r="S48" s="53"/>
      <c r="T48" s="18"/>
    </row>
    <row r="49" spans="1:20" s="19" customFormat="1" ht="15.75">
      <c r="A49" s="33" t="s">
        <v>204</v>
      </c>
      <c r="B49" s="19">
        <v>1000</v>
      </c>
      <c r="C49" s="19">
        <v>1000</v>
      </c>
      <c r="D49" s="19">
        <v>1000</v>
      </c>
      <c r="E49" s="19">
        <v>1000</v>
      </c>
      <c r="F49" s="19">
        <v>1000</v>
      </c>
      <c r="G49" s="19">
        <v>1000</v>
      </c>
      <c r="H49" s="19">
        <v>1000</v>
      </c>
      <c r="I49" s="19">
        <v>1000</v>
      </c>
      <c r="J49" s="19">
        <v>1000</v>
      </c>
      <c r="K49" s="19">
        <v>1000</v>
      </c>
      <c r="L49" s="19">
        <v>1000</v>
      </c>
      <c r="M49" s="19">
        <v>1000</v>
      </c>
      <c r="N49" s="19">
        <v>1000</v>
      </c>
      <c r="O49" s="19">
        <v>1000</v>
      </c>
      <c r="P49" s="19">
        <v>1000</v>
      </c>
      <c r="Q49" s="19">
        <v>1000</v>
      </c>
      <c r="R49" s="19">
        <v>1000</v>
      </c>
      <c r="S49" s="53"/>
      <c r="T49" s="18"/>
    </row>
    <row r="50" spans="1:19" s="18" customFormat="1" ht="15.75">
      <c r="A50" s="18" t="s">
        <v>154</v>
      </c>
      <c r="S50" s="53"/>
    </row>
    <row r="51" spans="1:19" s="18" customFormat="1" ht="31.5">
      <c r="A51" s="75" t="s">
        <v>169</v>
      </c>
      <c r="S51" s="53"/>
    </row>
    <row r="52" spans="1:19" s="18" customFormat="1" ht="31.5">
      <c r="A52" s="65" t="s">
        <v>162</v>
      </c>
      <c r="S52" s="53"/>
    </row>
    <row r="53" spans="1:19" s="18" customFormat="1" ht="15.75">
      <c r="A53" s="41" t="s">
        <v>205</v>
      </c>
      <c r="B53" s="18">
        <v>118</v>
      </c>
      <c r="C53" s="50" t="s">
        <v>66</v>
      </c>
      <c r="D53" s="50" t="s">
        <v>66</v>
      </c>
      <c r="E53" s="18">
        <v>79</v>
      </c>
      <c r="F53" s="18">
        <v>164</v>
      </c>
      <c r="G53" s="18">
        <v>166</v>
      </c>
      <c r="H53" s="18">
        <v>167</v>
      </c>
      <c r="I53" s="18">
        <v>187</v>
      </c>
      <c r="J53" s="18">
        <v>153</v>
      </c>
      <c r="K53" s="18">
        <v>131</v>
      </c>
      <c r="L53" s="18">
        <v>81</v>
      </c>
      <c r="M53" s="18">
        <v>59</v>
      </c>
      <c r="N53" s="18">
        <v>53</v>
      </c>
      <c r="O53" s="18">
        <v>25</v>
      </c>
      <c r="P53" s="18">
        <v>135</v>
      </c>
      <c r="Q53" s="18">
        <v>51</v>
      </c>
      <c r="R53" s="18">
        <v>94</v>
      </c>
      <c r="S53" s="53"/>
    </row>
    <row r="54" spans="1:19" s="18" customFormat="1" ht="15.75">
      <c r="A54" s="41" t="s">
        <v>204</v>
      </c>
      <c r="B54" s="18">
        <v>169</v>
      </c>
      <c r="C54" s="50" t="s">
        <v>66</v>
      </c>
      <c r="D54" s="50" t="s">
        <v>66</v>
      </c>
      <c r="E54" s="18">
        <v>128</v>
      </c>
      <c r="F54" s="18">
        <v>225</v>
      </c>
      <c r="G54" s="18">
        <v>225</v>
      </c>
      <c r="H54" s="18">
        <v>242</v>
      </c>
      <c r="I54" s="18">
        <v>227</v>
      </c>
      <c r="J54" s="18">
        <v>212</v>
      </c>
      <c r="K54" s="18">
        <v>207</v>
      </c>
      <c r="L54" s="18">
        <v>223</v>
      </c>
      <c r="M54" s="18">
        <v>168</v>
      </c>
      <c r="N54" s="18">
        <v>137</v>
      </c>
      <c r="O54" s="18">
        <v>75</v>
      </c>
      <c r="P54" s="18">
        <v>183</v>
      </c>
      <c r="Q54" s="18">
        <v>134</v>
      </c>
      <c r="R54" s="18">
        <v>120</v>
      </c>
      <c r="S54" s="53"/>
    </row>
    <row r="55" spans="1:19" s="18" customFormat="1" ht="15.75">
      <c r="A55" s="67" t="s">
        <v>155</v>
      </c>
      <c r="S55" s="53"/>
    </row>
    <row r="56" spans="1:19" s="18" customFormat="1" ht="15.75">
      <c r="A56" s="41" t="s">
        <v>205</v>
      </c>
      <c r="B56" s="18">
        <v>21</v>
      </c>
      <c r="C56" s="50" t="s">
        <v>66</v>
      </c>
      <c r="D56" s="18">
        <v>26</v>
      </c>
      <c r="E56" s="18">
        <v>87</v>
      </c>
      <c r="F56" s="18">
        <v>33</v>
      </c>
      <c r="G56" s="18">
        <v>18</v>
      </c>
      <c r="H56" s="18">
        <v>14</v>
      </c>
      <c r="I56" s="18">
        <v>13</v>
      </c>
      <c r="J56" s="18">
        <v>9</v>
      </c>
      <c r="K56" s="18">
        <v>6</v>
      </c>
      <c r="L56" s="18">
        <v>5</v>
      </c>
      <c r="M56" s="18">
        <v>6</v>
      </c>
      <c r="N56" s="18">
        <v>11</v>
      </c>
      <c r="O56" s="18">
        <v>6</v>
      </c>
      <c r="P56" s="18">
        <v>24</v>
      </c>
      <c r="Q56" s="18">
        <v>7</v>
      </c>
      <c r="R56" s="18">
        <v>45</v>
      </c>
      <c r="S56" s="53"/>
    </row>
    <row r="57" spans="1:19" s="18" customFormat="1" ht="15.75">
      <c r="A57" s="41" t="s">
        <v>204</v>
      </c>
      <c r="B57" s="18">
        <v>36</v>
      </c>
      <c r="C57" s="50" t="s">
        <v>66</v>
      </c>
      <c r="D57" s="18">
        <v>61</v>
      </c>
      <c r="E57" s="18">
        <v>135</v>
      </c>
      <c r="F57" s="18">
        <v>49</v>
      </c>
      <c r="G57" s="18">
        <v>40</v>
      </c>
      <c r="H57" s="18">
        <v>30</v>
      </c>
      <c r="I57" s="18">
        <v>22</v>
      </c>
      <c r="J57" s="18">
        <v>16</v>
      </c>
      <c r="K57" s="18">
        <v>14</v>
      </c>
      <c r="L57" s="18">
        <v>15</v>
      </c>
      <c r="M57" s="18">
        <v>10</v>
      </c>
      <c r="N57" s="18">
        <v>8</v>
      </c>
      <c r="O57" s="18">
        <v>7</v>
      </c>
      <c r="P57" s="18">
        <v>43</v>
      </c>
      <c r="Q57" s="18">
        <v>9</v>
      </c>
      <c r="R57" s="18">
        <v>74</v>
      </c>
      <c r="S57" s="53"/>
    </row>
    <row r="58" spans="1:19" s="18" customFormat="1" ht="15.75">
      <c r="A58" s="67" t="s">
        <v>140</v>
      </c>
      <c r="S58" s="53"/>
    </row>
    <row r="59" spans="1:19" s="18" customFormat="1" ht="15.75">
      <c r="A59" s="41" t="s">
        <v>205</v>
      </c>
      <c r="B59" s="18">
        <v>223</v>
      </c>
      <c r="C59" s="50" t="s">
        <v>66</v>
      </c>
      <c r="D59" s="18">
        <v>120</v>
      </c>
      <c r="E59" s="18">
        <v>292</v>
      </c>
      <c r="F59" s="18">
        <v>307</v>
      </c>
      <c r="G59" s="18">
        <v>295</v>
      </c>
      <c r="H59" s="18">
        <v>291</v>
      </c>
      <c r="I59" s="18">
        <v>280</v>
      </c>
      <c r="J59" s="18">
        <v>232</v>
      </c>
      <c r="K59" s="18">
        <v>213</v>
      </c>
      <c r="L59" s="18">
        <v>133</v>
      </c>
      <c r="M59" s="18">
        <v>123</v>
      </c>
      <c r="N59" s="18">
        <v>121</v>
      </c>
      <c r="O59" s="18">
        <v>54</v>
      </c>
      <c r="P59" s="18">
        <v>252</v>
      </c>
      <c r="Q59" s="18">
        <v>103</v>
      </c>
      <c r="R59" s="18">
        <v>236</v>
      </c>
      <c r="S59" s="53"/>
    </row>
    <row r="60" spans="1:19" s="18" customFormat="1" ht="15.75">
      <c r="A60" s="41" t="s">
        <v>204</v>
      </c>
      <c r="B60" s="18">
        <v>296</v>
      </c>
      <c r="C60" s="18">
        <v>6</v>
      </c>
      <c r="D60" s="18">
        <v>121</v>
      </c>
      <c r="E60" s="18">
        <v>278</v>
      </c>
      <c r="F60" s="18">
        <v>335</v>
      </c>
      <c r="G60" s="18">
        <v>398</v>
      </c>
      <c r="H60" s="18">
        <v>400</v>
      </c>
      <c r="I60" s="18">
        <v>389</v>
      </c>
      <c r="J60" s="18">
        <v>375</v>
      </c>
      <c r="K60" s="18">
        <v>362</v>
      </c>
      <c r="L60" s="18">
        <v>323</v>
      </c>
      <c r="M60" s="18">
        <v>267</v>
      </c>
      <c r="N60" s="18">
        <v>228</v>
      </c>
      <c r="O60" s="18">
        <v>140</v>
      </c>
      <c r="P60" s="18">
        <v>323</v>
      </c>
      <c r="Q60" s="18">
        <v>223</v>
      </c>
      <c r="R60" s="18">
        <v>232</v>
      </c>
      <c r="S60" s="53"/>
    </row>
    <row r="61" spans="1:19" s="18" customFormat="1" ht="15.75">
      <c r="A61" s="67" t="s">
        <v>141</v>
      </c>
      <c r="S61" s="53"/>
    </row>
    <row r="62" spans="1:19" s="18" customFormat="1" ht="15.75">
      <c r="A62" s="41" t="s">
        <v>205</v>
      </c>
      <c r="B62" s="18">
        <v>112</v>
      </c>
      <c r="C62" s="18">
        <v>20</v>
      </c>
      <c r="D62" s="18">
        <v>175</v>
      </c>
      <c r="E62" s="18">
        <v>169</v>
      </c>
      <c r="F62" s="18">
        <v>160</v>
      </c>
      <c r="G62" s="18">
        <v>160</v>
      </c>
      <c r="H62" s="18">
        <v>140</v>
      </c>
      <c r="I62" s="18">
        <v>121</v>
      </c>
      <c r="J62" s="18">
        <v>97</v>
      </c>
      <c r="K62" s="18">
        <v>76</v>
      </c>
      <c r="L62" s="18">
        <v>55</v>
      </c>
      <c r="M62" s="18">
        <v>41</v>
      </c>
      <c r="N62" s="18">
        <v>27</v>
      </c>
      <c r="O62" s="18">
        <v>13</v>
      </c>
      <c r="P62" s="18">
        <v>132</v>
      </c>
      <c r="Q62" s="18">
        <v>28</v>
      </c>
      <c r="R62" s="18">
        <v>147</v>
      </c>
      <c r="S62" s="53"/>
    </row>
    <row r="63" spans="1:19" s="18" customFormat="1" ht="15.75">
      <c r="A63" s="41" t="s">
        <v>204</v>
      </c>
      <c r="B63" s="18">
        <v>110</v>
      </c>
      <c r="C63" s="18">
        <v>15</v>
      </c>
      <c r="D63" s="18">
        <v>90</v>
      </c>
      <c r="E63" s="18">
        <v>124</v>
      </c>
      <c r="F63" s="18">
        <v>120</v>
      </c>
      <c r="G63" s="18">
        <v>120</v>
      </c>
      <c r="H63" s="18">
        <v>121</v>
      </c>
      <c r="I63" s="18">
        <v>132</v>
      </c>
      <c r="J63" s="18">
        <v>140</v>
      </c>
      <c r="K63" s="18">
        <v>129</v>
      </c>
      <c r="L63" s="18">
        <v>120</v>
      </c>
      <c r="M63" s="18">
        <v>107</v>
      </c>
      <c r="N63" s="18">
        <v>89</v>
      </c>
      <c r="O63" s="18">
        <v>60</v>
      </c>
      <c r="P63" s="18">
        <v>119</v>
      </c>
      <c r="Q63" s="18">
        <v>84</v>
      </c>
      <c r="R63" s="18">
        <v>102</v>
      </c>
      <c r="S63" s="53"/>
    </row>
    <row r="64" spans="1:19" s="18" customFormat="1" ht="15.75">
      <c r="A64" s="76" t="s">
        <v>170</v>
      </c>
      <c r="S64" s="53"/>
    </row>
    <row r="65" spans="1:19" s="18" customFormat="1" ht="15.75">
      <c r="A65" s="67" t="s">
        <v>143</v>
      </c>
      <c r="S65" s="53"/>
    </row>
    <row r="66" spans="1:19" s="18" customFormat="1" ht="15.75">
      <c r="A66" s="41" t="s">
        <v>205</v>
      </c>
      <c r="B66" s="18">
        <v>209</v>
      </c>
      <c r="C66" s="18">
        <v>178</v>
      </c>
      <c r="D66" s="18">
        <v>524</v>
      </c>
      <c r="E66" s="18">
        <v>317</v>
      </c>
      <c r="F66" s="18">
        <v>282</v>
      </c>
      <c r="G66" s="18">
        <v>270</v>
      </c>
      <c r="H66" s="18">
        <v>239</v>
      </c>
      <c r="I66" s="18">
        <v>202</v>
      </c>
      <c r="J66" s="18">
        <v>163</v>
      </c>
      <c r="K66" s="18">
        <v>109</v>
      </c>
      <c r="L66" s="18">
        <v>57</v>
      </c>
      <c r="M66" s="18">
        <v>63</v>
      </c>
      <c r="N66" s="18">
        <v>71</v>
      </c>
      <c r="O66" s="18">
        <v>32</v>
      </c>
      <c r="P66" s="18">
        <v>245</v>
      </c>
      <c r="Q66" s="18">
        <v>54</v>
      </c>
      <c r="R66" s="18">
        <v>322</v>
      </c>
      <c r="S66" s="53"/>
    </row>
    <row r="67" spans="1:19" s="18" customFormat="1" ht="15.75">
      <c r="A67" s="41" t="s">
        <v>204</v>
      </c>
      <c r="B67" s="18">
        <v>188</v>
      </c>
      <c r="C67" s="18">
        <v>247</v>
      </c>
      <c r="D67" s="18">
        <v>570</v>
      </c>
      <c r="E67" s="18">
        <v>233</v>
      </c>
      <c r="F67" s="18">
        <v>176</v>
      </c>
      <c r="G67" s="18">
        <v>159</v>
      </c>
      <c r="H67" s="18">
        <v>165</v>
      </c>
      <c r="I67" s="18">
        <v>185</v>
      </c>
      <c r="J67" s="18">
        <v>182</v>
      </c>
      <c r="K67" s="18">
        <v>170</v>
      </c>
      <c r="L67" s="18">
        <v>146</v>
      </c>
      <c r="M67" s="18">
        <v>123</v>
      </c>
      <c r="N67" s="18">
        <v>80</v>
      </c>
      <c r="O67" s="18">
        <v>56</v>
      </c>
      <c r="P67" s="18">
        <v>217</v>
      </c>
      <c r="Q67" s="18">
        <v>93</v>
      </c>
      <c r="R67" s="18">
        <v>288</v>
      </c>
      <c r="S67" s="53"/>
    </row>
    <row r="68" spans="1:19" s="18" customFormat="1" ht="15.75">
      <c r="A68" s="67" t="s">
        <v>144</v>
      </c>
      <c r="S68" s="53"/>
    </row>
    <row r="69" spans="1:19" s="18" customFormat="1" ht="15.75">
      <c r="A69" s="41" t="s">
        <v>205</v>
      </c>
      <c r="B69" s="18">
        <v>174</v>
      </c>
      <c r="C69" s="18">
        <v>734</v>
      </c>
      <c r="D69" s="18">
        <v>146</v>
      </c>
      <c r="E69" s="18">
        <v>50</v>
      </c>
      <c r="F69" s="18">
        <v>45</v>
      </c>
      <c r="G69" s="18">
        <v>79</v>
      </c>
      <c r="H69" s="18">
        <v>130</v>
      </c>
      <c r="I69" s="18">
        <v>159</v>
      </c>
      <c r="J69" s="18">
        <v>235</v>
      </c>
      <c r="K69" s="18">
        <v>249</v>
      </c>
      <c r="L69" s="18">
        <v>224</v>
      </c>
      <c r="M69" s="18">
        <v>265</v>
      </c>
      <c r="N69" s="18">
        <v>222</v>
      </c>
      <c r="O69" s="18">
        <v>85</v>
      </c>
      <c r="P69" s="18">
        <v>154</v>
      </c>
      <c r="Q69" s="18">
        <v>196</v>
      </c>
      <c r="R69" s="18">
        <v>146</v>
      </c>
      <c r="S69" s="53"/>
    </row>
    <row r="70" spans="1:19" s="18" customFormat="1" ht="15.75">
      <c r="A70" s="41" t="s">
        <v>204</v>
      </c>
      <c r="B70" s="18">
        <v>131</v>
      </c>
      <c r="C70" s="18">
        <v>654</v>
      </c>
      <c r="D70" s="18">
        <v>142</v>
      </c>
      <c r="E70" s="18">
        <v>85</v>
      </c>
      <c r="F70" s="18">
        <v>77</v>
      </c>
      <c r="G70" s="18">
        <v>41</v>
      </c>
      <c r="H70" s="18">
        <v>29</v>
      </c>
      <c r="I70" s="18">
        <v>33</v>
      </c>
      <c r="J70" s="18">
        <v>59</v>
      </c>
      <c r="K70" s="18">
        <v>94</v>
      </c>
      <c r="L70" s="18">
        <v>126</v>
      </c>
      <c r="M70" s="18">
        <v>198</v>
      </c>
      <c r="N70" s="18">
        <v>207</v>
      </c>
      <c r="O70" s="18">
        <v>202</v>
      </c>
      <c r="P70" s="18">
        <v>96</v>
      </c>
      <c r="Q70" s="18">
        <v>193</v>
      </c>
      <c r="R70" s="18">
        <v>164</v>
      </c>
      <c r="S70" s="53"/>
    </row>
    <row r="71" spans="1:19" s="18" customFormat="1" ht="15.75">
      <c r="A71" s="67" t="s">
        <v>141</v>
      </c>
      <c r="S71" s="53"/>
    </row>
    <row r="72" spans="1:19" s="18" customFormat="1" ht="15.75">
      <c r="A72" s="41" t="s">
        <v>205</v>
      </c>
      <c r="B72" s="18">
        <v>98</v>
      </c>
      <c r="C72" s="18">
        <v>61</v>
      </c>
      <c r="D72" s="18">
        <v>6</v>
      </c>
      <c r="E72" s="18">
        <v>3</v>
      </c>
      <c r="F72" s="18">
        <v>4</v>
      </c>
      <c r="G72" s="18">
        <v>8</v>
      </c>
      <c r="H72" s="18">
        <v>15</v>
      </c>
      <c r="I72" s="18">
        <v>33</v>
      </c>
      <c r="J72" s="18">
        <v>101</v>
      </c>
      <c r="K72" s="18">
        <v>191</v>
      </c>
      <c r="L72" s="18">
        <v>369</v>
      </c>
      <c r="M72" s="18">
        <v>365</v>
      </c>
      <c r="N72" s="18">
        <v>342</v>
      </c>
      <c r="O72" s="18">
        <v>271</v>
      </c>
      <c r="P72" s="18">
        <v>49</v>
      </c>
      <c r="Q72" s="18">
        <v>330</v>
      </c>
      <c r="R72" s="18">
        <v>6</v>
      </c>
      <c r="S72" s="53"/>
    </row>
    <row r="73" spans="1:19" s="18" customFormat="1" ht="15.75">
      <c r="A73" s="41" t="s">
        <v>204</v>
      </c>
      <c r="B73" s="18">
        <v>57</v>
      </c>
      <c r="C73" s="18">
        <v>70</v>
      </c>
      <c r="D73" s="18">
        <v>10</v>
      </c>
      <c r="E73" s="18">
        <v>9</v>
      </c>
      <c r="F73" s="18">
        <v>7</v>
      </c>
      <c r="G73" s="18">
        <v>5</v>
      </c>
      <c r="H73" s="18">
        <v>4</v>
      </c>
      <c r="I73" s="18">
        <v>4</v>
      </c>
      <c r="J73" s="18">
        <v>8</v>
      </c>
      <c r="K73" s="18">
        <v>16</v>
      </c>
      <c r="L73" s="18">
        <v>39</v>
      </c>
      <c r="M73" s="18">
        <v>119</v>
      </c>
      <c r="N73" s="18">
        <v>235</v>
      </c>
      <c r="O73" s="18">
        <v>398</v>
      </c>
      <c r="P73" s="18">
        <v>10</v>
      </c>
      <c r="Q73" s="18">
        <v>235</v>
      </c>
      <c r="R73" s="18">
        <v>11</v>
      </c>
      <c r="S73" s="53"/>
    </row>
    <row r="74" spans="1:19" s="18" customFormat="1" ht="15.75">
      <c r="A74" s="76" t="s">
        <v>171</v>
      </c>
      <c r="S74" s="53"/>
    </row>
    <row r="75" spans="1:19" s="18" customFormat="1" ht="15.75">
      <c r="A75" s="76" t="s">
        <v>172</v>
      </c>
      <c r="S75" s="53"/>
    </row>
    <row r="76" spans="1:19" s="18" customFormat="1" ht="15.75">
      <c r="A76" s="41" t="s">
        <v>205</v>
      </c>
      <c r="B76" s="18">
        <v>44</v>
      </c>
      <c r="C76" s="18">
        <v>7</v>
      </c>
      <c r="D76" s="18">
        <v>3</v>
      </c>
      <c r="E76" s="18">
        <v>2</v>
      </c>
      <c r="F76" s="18">
        <v>3</v>
      </c>
      <c r="G76" s="18">
        <v>2</v>
      </c>
      <c r="H76" s="18">
        <v>2</v>
      </c>
      <c r="I76" s="18">
        <v>3</v>
      </c>
      <c r="J76" s="18">
        <v>8</v>
      </c>
      <c r="K76" s="18">
        <v>24</v>
      </c>
      <c r="L76" s="18">
        <v>75</v>
      </c>
      <c r="M76" s="18">
        <v>78</v>
      </c>
      <c r="N76" s="18">
        <v>153</v>
      </c>
      <c r="O76" s="18">
        <v>514</v>
      </c>
      <c r="P76" s="18">
        <v>7</v>
      </c>
      <c r="Q76" s="18">
        <v>231</v>
      </c>
      <c r="R76" s="18">
        <v>3</v>
      </c>
      <c r="S76" s="53"/>
    </row>
    <row r="77" spans="1:19" s="18" customFormat="1" ht="15.75">
      <c r="A77" s="41" t="s">
        <v>204</v>
      </c>
      <c r="B77" s="18">
        <v>7</v>
      </c>
      <c r="C77" s="18">
        <v>4</v>
      </c>
      <c r="D77" s="18">
        <v>2</v>
      </c>
      <c r="E77" s="18">
        <v>2</v>
      </c>
      <c r="F77" s="18">
        <v>2</v>
      </c>
      <c r="G77" s="18">
        <v>2</v>
      </c>
      <c r="H77" s="18">
        <v>2</v>
      </c>
      <c r="I77" s="18">
        <v>1</v>
      </c>
      <c r="J77" s="18">
        <v>1</v>
      </c>
      <c r="K77" s="18">
        <v>1</v>
      </c>
      <c r="L77" s="18">
        <v>1</v>
      </c>
      <c r="M77" s="18">
        <v>4</v>
      </c>
      <c r="N77" s="18">
        <v>13</v>
      </c>
      <c r="O77" s="18">
        <v>60</v>
      </c>
      <c r="P77" s="18">
        <v>2</v>
      </c>
      <c r="Q77" s="18">
        <v>26</v>
      </c>
      <c r="R77" s="18">
        <v>2</v>
      </c>
      <c r="S77" s="53"/>
    </row>
    <row r="78" spans="1:19" s="18" customFormat="1" ht="15.75">
      <c r="A78" s="74" t="s">
        <v>173</v>
      </c>
      <c r="S78" s="53"/>
    </row>
    <row r="79" spans="1:19" s="18" customFormat="1" ht="15.75">
      <c r="A79" s="74" t="s">
        <v>174</v>
      </c>
      <c r="S79" s="53"/>
    </row>
    <row r="80" spans="1:19" s="18" customFormat="1" ht="15.75">
      <c r="A80" s="41" t="s">
        <v>205</v>
      </c>
      <c r="B80" s="18">
        <v>1</v>
      </c>
      <c r="C80" s="50" t="s">
        <v>66</v>
      </c>
      <c r="D80" s="50" t="s">
        <v>66</v>
      </c>
      <c r="E80" s="18">
        <v>1</v>
      </c>
      <c r="F80" s="18">
        <v>2</v>
      </c>
      <c r="G80" s="18">
        <v>2</v>
      </c>
      <c r="H80" s="18">
        <v>2</v>
      </c>
      <c r="I80" s="18">
        <v>2</v>
      </c>
      <c r="J80" s="18">
        <v>2</v>
      </c>
      <c r="K80" s="18">
        <v>1</v>
      </c>
      <c r="L80" s="18">
        <v>1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1</v>
      </c>
      <c r="S80" s="53"/>
    </row>
    <row r="81" spans="1:19" s="18" customFormat="1" ht="15.75">
      <c r="A81" s="41" t="s">
        <v>204</v>
      </c>
      <c r="B81" s="18">
        <v>6</v>
      </c>
      <c r="C81" s="18">
        <v>4</v>
      </c>
      <c r="D81" s="18">
        <v>4</v>
      </c>
      <c r="E81" s="18">
        <v>6</v>
      </c>
      <c r="F81" s="18">
        <v>9</v>
      </c>
      <c r="G81" s="18">
        <v>10</v>
      </c>
      <c r="H81" s="18">
        <v>7</v>
      </c>
      <c r="I81" s="18">
        <v>7</v>
      </c>
      <c r="J81" s="18">
        <v>7</v>
      </c>
      <c r="K81" s="18">
        <v>7</v>
      </c>
      <c r="L81" s="18">
        <v>7</v>
      </c>
      <c r="M81" s="18">
        <v>4</v>
      </c>
      <c r="N81" s="18">
        <v>3</v>
      </c>
      <c r="O81" s="18">
        <v>2</v>
      </c>
      <c r="P81" s="18">
        <v>7</v>
      </c>
      <c r="Q81" s="18">
        <v>3</v>
      </c>
      <c r="R81" s="18">
        <v>7</v>
      </c>
      <c r="S81" s="53"/>
    </row>
    <row r="82" spans="1:19" s="18" customFormat="1" ht="15.75">
      <c r="A82" s="41"/>
      <c r="S82" s="53"/>
    </row>
    <row r="83" spans="1:19" s="18" customFormat="1" ht="15.75">
      <c r="A83" s="41"/>
      <c r="S83" s="53"/>
    </row>
    <row r="84" spans="17:19" s="18" customFormat="1" ht="15.75">
      <c r="Q84" s="132" t="s">
        <v>175</v>
      </c>
      <c r="R84" s="132"/>
      <c r="S84" s="53"/>
    </row>
    <row r="85" spans="1:19" s="18" customFormat="1" ht="36.75" customHeight="1">
      <c r="A85" s="122"/>
      <c r="B85" s="130" t="s">
        <v>328</v>
      </c>
      <c r="C85" s="138" t="s">
        <v>62</v>
      </c>
      <c r="D85" s="139"/>
      <c r="E85" s="139"/>
      <c r="F85" s="139"/>
      <c r="G85" s="139"/>
      <c r="H85" s="139"/>
      <c r="I85" s="135" t="s">
        <v>63</v>
      </c>
      <c r="J85" s="135"/>
      <c r="K85" s="135"/>
      <c r="L85" s="135"/>
      <c r="M85" s="135"/>
      <c r="N85" s="135"/>
      <c r="O85" s="136"/>
      <c r="P85" s="133" t="s">
        <v>188</v>
      </c>
      <c r="Q85" s="134"/>
      <c r="R85" s="134"/>
      <c r="S85" s="53"/>
    </row>
    <row r="86" spans="1:19" s="18" customFormat="1" ht="85.5" customHeight="1">
      <c r="A86" s="124"/>
      <c r="B86" s="131"/>
      <c r="C86" s="35" t="s">
        <v>42</v>
      </c>
      <c r="D86" s="51" t="s">
        <v>43</v>
      </c>
      <c r="E86" s="35" t="s">
        <v>44</v>
      </c>
      <c r="F86" s="51" t="s">
        <v>45</v>
      </c>
      <c r="G86" s="35" t="s">
        <v>46</v>
      </c>
      <c r="H86" s="51" t="s">
        <v>47</v>
      </c>
      <c r="I86" s="43" t="s">
        <v>48</v>
      </c>
      <c r="J86" s="51" t="s">
        <v>49</v>
      </c>
      <c r="K86" s="51" t="s">
        <v>58</v>
      </c>
      <c r="L86" s="35" t="s">
        <v>59</v>
      </c>
      <c r="M86" s="51" t="s">
        <v>60</v>
      </c>
      <c r="N86" s="51" t="s">
        <v>61</v>
      </c>
      <c r="O86" s="34" t="s">
        <v>50</v>
      </c>
      <c r="P86" s="48" t="s">
        <v>51</v>
      </c>
      <c r="Q86" s="48" t="s">
        <v>52</v>
      </c>
      <c r="R86" s="34" t="s">
        <v>315</v>
      </c>
      <c r="S86" s="53"/>
    </row>
    <row r="87" spans="2:20" s="19" customFormat="1" ht="15.75">
      <c r="B87" s="129" t="s">
        <v>56</v>
      </c>
      <c r="C87" s="129"/>
      <c r="D87" s="129"/>
      <c r="E87" s="129"/>
      <c r="F87" s="129"/>
      <c r="G87" s="129"/>
      <c r="H87" s="129"/>
      <c r="I87" s="19" t="s">
        <v>57</v>
      </c>
      <c r="S87" s="53"/>
      <c r="T87" s="18"/>
    </row>
    <row r="88" spans="1:20" s="19" customFormat="1" ht="15.75">
      <c r="A88" s="33" t="s">
        <v>205</v>
      </c>
      <c r="B88" s="19">
        <v>1000</v>
      </c>
      <c r="C88" s="19">
        <v>1000</v>
      </c>
      <c r="D88" s="19">
        <v>1000</v>
      </c>
      <c r="E88" s="19">
        <v>1000</v>
      </c>
      <c r="F88" s="19">
        <v>1000</v>
      </c>
      <c r="G88" s="19">
        <v>1000</v>
      </c>
      <c r="H88" s="19">
        <v>1000</v>
      </c>
      <c r="I88" s="19">
        <v>1000</v>
      </c>
      <c r="J88" s="19">
        <v>1000</v>
      </c>
      <c r="K88" s="19">
        <v>1000</v>
      </c>
      <c r="L88" s="19">
        <v>1000</v>
      </c>
      <c r="M88" s="19">
        <v>1000</v>
      </c>
      <c r="N88" s="19">
        <v>1000</v>
      </c>
      <c r="O88" s="19">
        <v>1000</v>
      </c>
      <c r="P88" s="19">
        <v>1000</v>
      </c>
      <c r="Q88" s="19">
        <v>1000</v>
      </c>
      <c r="R88" s="19">
        <v>1000</v>
      </c>
      <c r="S88" s="53"/>
      <c r="T88" s="18"/>
    </row>
    <row r="89" spans="1:20" s="19" customFormat="1" ht="15.75">
      <c r="A89" s="33" t="s">
        <v>204</v>
      </c>
      <c r="B89" s="19">
        <v>1000</v>
      </c>
      <c r="C89" s="19">
        <v>1000</v>
      </c>
      <c r="D89" s="19">
        <v>1000</v>
      </c>
      <c r="E89" s="19">
        <v>1000</v>
      </c>
      <c r="F89" s="19">
        <v>1000</v>
      </c>
      <c r="G89" s="19">
        <v>1000</v>
      </c>
      <c r="H89" s="19">
        <v>1000</v>
      </c>
      <c r="I89" s="19">
        <v>1000</v>
      </c>
      <c r="J89" s="19">
        <v>1000</v>
      </c>
      <c r="K89" s="19">
        <v>1000</v>
      </c>
      <c r="L89" s="19">
        <v>1000</v>
      </c>
      <c r="M89" s="19">
        <v>1000</v>
      </c>
      <c r="N89" s="19">
        <v>1000</v>
      </c>
      <c r="O89" s="19">
        <v>1000</v>
      </c>
      <c r="P89" s="19">
        <v>1000</v>
      </c>
      <c r="Q89" s="19">
        <v>1000</v>
      </c>
      <c r="R89" s="19">
        <v>1000</v>
      </c>
      <c r="S89" s="53"/>
      <c r="T89" s="18"/>
    </row>
    <row r="90" spans="1:19" s="18" customFormat="1" ht="15.75">
      <c r="A90" s="18" t="s">
        <v>154</v>
      </c>
      <c r="S90" s="53"/>
    </row>
    <row r="91" spans="1:19" s="18" customFormat="1" ht="31.5">
      <c r="A91" s="75" t="s">
        <v>169</v>
      </c>
      <c r="S91" s="53"/>
    </row>
    <row r="92" spans="1:19" s="18" customFormat="1" ht="31.5">
      <c r="A92" s="65" t="s">
        <v>162</v>
      </c>
      <c r="S92" s="53"/>
    </row>
    <row r="93" spans="1:19" s="18" customFormat="1" ht="15.75">
      <c r="A93" s="41" t="s">
        <v>205</v>
      </c>
      <c r="B93" s="18">
        <v>44</v>
      </c>
      <c r="C93" s="50" t="s">
        <v>66</v>
      </c>
      <c r="D93" s="50" t="s">
        <v>66</v>
      </c>
      <c r="E93" s="18">
        <v>42</v>
      </c>
      <c r="F93" s="18">
        <v>70</v>
      </c>
      <c r="G93" s="18">
        <v>73</v>
      </c>
      <c r="H93" s="18">
        <v>77</v>
      </c>
      <c r="I93" s="18">
        <v>91</v>
      </c>
      <c r="J93" s="18">
        <v>54</v>
      </c>
      <c r="K93" s="18">
        <v>37</v>
      </c>
      <c r="L93" s="18">
        <v>19</v>
      </c>
      <c r="M93" s="18">
        <v>12</v>
      </c>
      <c r="N93" s="18">
        <v>11</v>
      </c>
      <c r="O93" s="18">
        <v>4</v>
      </c>
      <c r="P93" s="18">
        <v>56</v>
      </c>
      <c r="Q93" s="18">
        <v>10</v>
      </c>
      <c r="R93" s="18">
        <v>44</v>
      </c>
      <c r="S93" s="53"/>
    </row>
    <row r="94" spans="1:19" s="18" customFormat="1" ht="15.75">
      <c r="A94" s="41" t="s">
        <v>204</v>
      </c>
      <c r="B94" s="18">
        <v>61</v>
      </c>
      <c r="C94" s="50" t="s">
        <v>66</v>
      </c>
      <c r="D94" s="50" t="s">
        <v>66</v>
      </c>
      <c r="E94" s="18">
        <v>37</v>
      </c>
      <c r="F94" s="18">
        <v>57</v>
      </c>
      <c r="G94" s="18">
        <v>77</v>
      </c>
      <c r="H94" s="18">
        <v>94</v>
      </c>
      <c r="I94" s="18">
        <v>87</v>
      </c>
      <c r="J94" s="18">
        <v>88</v>
      </c>
      <c r="K94" s="18">
        <v>96</v>
      </c>
      <c r="L94" s="18">
        <v>106</v>
      </c>
      <c r="M94" s="18">
        <v>61</v>
      </c>
      <c r="N94" s="18">
        <v>40</v>
      </c>
      <c r="O94" s="18">
        <v>17</v>
      </c>
      <c r="P94" s="18">
        <v>71</v>
      </c>
      <c r="Q94" s="18">
        <v>42</v>
      </c>
      <c r="R94" s="18">
        <v>32</v>
      </c>
      <c r="S94" s="53"/>
    </row>
    <row r="95" spans="1:19" s="18" customFormat="1" ht="15.75">
      <c r="A95" s="67" t="s">
        <v>155</v>
      </c>
      <c r="C95" s="50"/>
      <c r="S95" s="53"/>
    </row>
    <row r="96" spans="1:19" s="18" customFormat="1" ht="15.75">
      <c r="A96" s="41" t="s">
        <v>205</v>
      </c>
      <c r="B96" s="18">
        <v>7</v>
      </c>
      <c r="C96" s="50" t="s">
        <v>66</v>
      </c>
      <c r="D96" s="18">
        <v>5</v>
      </c>
      <c r="E96" s="18">
        <v>15</v>
      </c>
      <c r="F96" s="18">
        <v>13</v>
      </c>
      <c r="G96" s="18">
        <v>10</v>
      </c>
      <c r="H96" s="18">
        <v>9</v>
      </c>
      <c r="I96" s="18">
        <v>8</v>
      </c>
      <c r="J96" s="18">
        <v>4</v>
      </c>
      <c r="K96" s="18">
        <v>3</v>
      </c>
      <c r="L96" s="18">
        <v>5</v>
      </c>
      <c r="M96" s="18">
        <v>3</v>
      </c>
      <c r="N96" s="18">
        <v>5</v>
      </c>
      <c r="O96" s="18">
        <v>2</v>
      </c>
      <c r="P96" s="18">
        <v>8</v>
      </c>
      <c r="Q96" s="18">
        <v>4</v>
      </c>
      <c r="R96" s="18">
        <v>11</v>
      </c>
      <c r="S96" s="53"/>
    </row>
    <row r="97" spans="1:19" s="18" customFormat="1" ht="15.75">
      <c r="A97" s="41" t="s">
        <v>204</v>
      </c>
      <c r="B97" s="18">
        <v>10</v>
      </c>
      <c r="C97" s="50" t="s">
        <v>66</v>
      </c>
      <c r="D97" s="18">
        <v>8</v>
      </c>
      <c r="E97" s="18">
        <v>24</v>
      </c>
      <c r="F97" s="18">
        <v>17</v>
      </c>
      <c r="G97" s="18">
        <v>17</v>
      </c>
      <c r="H97" s="18">
        <v>14</v>
      </c>
      <c r="I97" s="18">
        <v>10</v>
      </c>
      <c r="J97" s="18">
        <v>9</v>
      </c>
      <c r="K97" s="18">
        <v>9</v>
      </c>
      <c r="L97" s="18">
        <v>10</v>
      </c>
      <c r="M97" s="18">
        <v>6</v>
      </c>
      <c r="N97" s="18">
        <v>4</v>
      </c>
      <c r="O97" s="18">
        <v>5</v>
      </c>
      <c r="P97" s="18">
        <v>13</v>
      </c>
      <c r="Q97" s="18">
        <v>5</v>
      </c>
      <c r="R97" s="18">
        <v>15</v>
      </c>
      <c r="S97" s="53"/>
    </row>
    <row r="98" spans="1:19" s="18" customFormat="1" ht="15.75">
      <c r="A98" s="67" t="s">
        <v>140</v>
      </c>
      <c r="C98" s="50"/>
      <c r="S98" s="53"/>
    </row>
    <row r="99" spans="1:19" s="18" customFormat="1" ht="15.75">
      <c r="A99" s="41" t="s">
        <v>205</v>
      </c>
      <c r="B99" s="18">
        <v>144</v>
      </c>
      <c r="C99" s="50" t="s">
        <v>66</v>
      </c>
      <c r="D99" s="18">
        <v>106</v>
      </c>
      <c r="E99" s="18">
        <v>234</v>
      </c>
      <c r="F99" s="18">
        <v>246</v>
      </c>
      <c r="G99" s="18">
        <v>223</v>
      </c>
      <c r="H99" s="18">
        <v>219</v>
      </c>
      <c r="I99" s="18">
        <v>203</v>
      </c>
      <c r="J99" s="18">
        <v>124</v>
      </c>
      <c r="K99" s="18">
        <v>104</v>
      </c>
      <c r="L99" s="18">
        <v>56</v>
      </c>
      <c r="M99" s="18">
        <v>53</v>
      </c>
      <c r="N99" s="18">
        <v>60</v>
      </c>
      <c r="O99" s="18">
        <v>17</v>
      </c>
      <c r="P99" s="18">
        <v>179</v>
      </c>
      <c r="Q99" s="18">
        <v>45</v>
      </c>
      <c r="R99" s="18">
        <v>196</v>
      </c>
      <c r="S99" s="53"/>
    </row>
    <row r="100" spans="1:19" s="18" customFormat="1" ht="15.75">
      <c r="A100" s="41" t="s">
        <v>204</v>
      </c>
      <c r="B100" s="18">
        <v>208</v>
      </c>
      <c r="C100" s="18">
        <v>3</v>
      </c>
      <c r="D100" s="18">
        <v>103</v>
      </c>
      <c r="E100" s="18">
        <v>196</v>
      </c>
      <c r="F100" s="18">
        <v>225</v>
      </c>
      <c r="G100" s="18">
        <v>299</v>
      </c>
      <c r="H100" s="18">
        <v>311</v>
      </c>
      <c r="I100" s="18">
        <v>303</v>
      </c>
      <c r="J100" s="18">
        <v>283</v>
      </c>
      <c r="K100" s="18">
        <v>276</v>
      </c>
      <c r="L100" s="18">
        <v>230</v>
      </c>
      <c r="M100" s="18">
        <v>151</v>
      </c>
      <c r="N100" s="18">
        <v>118</v>
      </c>
      <c r="O100" s="18">
        <v>61</v>
      </c>
      <c r="P100" s="18">
        <v>248</v>
      </c>
      <c r="Q100" s="18">
        <v>114</v>
      </c>
      <c r="R100" s="18">
        <v>160</v>
      </c>
      <c r="S100" s="53"/>
    </row>
    <row r="101" spans="1:19" s="18" customFormat="1" ht="15.75">
      <c r="A101" s="67" t="s">
        <v>141</v>
      </c>
      <c r="S101" s="53"/>
    </row>
    <row r="102" spans="1:19" s="18" customFormat="1" ht="15.75">
      <c r="A102" s="41" t="s">
        <v>205</v>
      </c>
      <c r="B102" s="18">
        <v>125</v>
      </c>
      <c r="C102" s="18">
        <v>15</v>
      </c>
      <c r="D102" s="18">
        <v>213</v>
      </c>
      <c r="E102" s="18">
        <v>195</v>
      </c>
      <c r="F102" s="18">
        <v>203</v>
      </c>
      <c r="G102" s="18">
        <v>217</v>
      </c>
      <c r="H102" s="18">
        <v>195</v>
      </c>
      <c r="I102" s="18">
        <v>169</v>
      </c>
      <c r="J102" s="18">
        <v>108</v>
      </c>
      <c r="K102" s="18">
        <v>75</v>
      </c>
      <c r="L102" s="18">
        <v>37</v>
      </c>
      <c r="M102" s="18">
        <v>27</v>
      </c>
      <c r="N102" s="18">
        <v>19</v>
      </c>
      <c r="O102" s="18">
        <v>7</v>
      </c>
      <c r="P102" s="18">
        <v>163</v>
      </c>
      <c r="Q102" s="18">
        <v>17</v>
      </c>
      <c r="R102" s="18">
        <v>181</v>
      </c>
      <c r="S102" s="53"/>
    </row>
    <row r="103" spans="1:19" s="18" customFormat="1" ht="15.75">
      <c r="A103" s="41" t="s">
        <v>204</v>
      </c>
      <c r="B103" s="18">
        <v>164</v>
      </c>
      <c r="C103" s="18">
        <v>16</v>
      </c>
      <c r="D103" s="18">
        <v>140</v>
      </c>
      <c r="E103" s="18">
        <v>182</v>
      </c>
      <c r="F103" s="18">
        <v>200</v>
      </c>
      <c r="G103" s="18">
        <v>206</v>
      </c>
      <c r="H103" s="18">
        <v>211</v>
      </c>
      <c r="I103" s="18">
        <v>234</v>
      </c>
      <c r="J103" s="18">
        <v>235</v>
      </c>
      <c r="K103" s="18">
        <v>211</v>
      </c>
      <c r="L103" s="18">
        <v>176</v>
      </c>
      <c r="M103" s="18">
        <v>121</v>
      </c>
      <c r="N103" s="18">
        <v>79</v>
      </c>
      <c r="O103" s="18">
        <v>42</v>
      </c>
      <c r="P103" s="18">
        <v>200</v>
      </c>
      <c r="Q103" s="18">
        <v>77</v>
      </c>
      <c r="R103" s="18">
        <v>155</v>
      </c>
      <c r="S103" s="53"/>
    </row>
    <row r="104" spans="1:19" s="18" customFormat="1" ht="15.75">
      <c r="A104" s="76" t="s">
        <v>170</v>
      </c>
      <c r="S104" s="53"/>
    </row>
    <row r="105" spans="1:19" s="18" customFormat="1" ht="15.75">
      <c r="A105" s="67" t="s">
        <v>143</v>
      </c>
      <c r="S105" s="53"/>
    </row>
    <row r="106" spans="1:19" s="18" customFormat="1" ht="15.75">
      <c r="A106" s="41" t="s">
        <v>205</v>
      </c>
      <c r="B106" s="18">
        <v>167</v>
      </c>
      <c r="C106" s="18">
        <v>86</v>
      </c>
      <c r="D106" s="18">
        <v>460</v>
      </c>
      <c r="E106" s="18">
        <v>356</v>
      </c>
      <c r="F106" s="18">
        <v>326</v>
      </c>
      <c r="G106" s="18">
        <v>273</v>
      </c>
      <c r="H106" s="18">
        <v>205</v>
      </c>
      <c r="I106" s="18">
        <v>150</v>
      </c>
      <c r="J106" s="18">
        <v>95</v>
      </c>
      <c r="K106" s="18">
        <v>53</v>
      </c>
      <c r="L106" s="18">
        <v>21</v>
      </c>
      <c r="M106" s="18">
        <v>24</v>
      </c>
      <c r="N106" s="18">
        <v>27</v>
      </c>
      <c r="O106" s="18">
        <v>8</v>
      </c>
      <c r="P106" s="18">
        <v>219</v>
      </c>
      <c r="Q106" s="18">
        <v>19</v>
      </c>
      <c r="R106" s="18">
        <v>331</v>
      </c>
      <c r="S106" s="53"/>
    </row>
    <row r="107" spans="1:19" s="18" customFormat="1" ht="15.75">
      <c r="A107" s="41" t="s">
        <v>204</v>
      </c>
      <c r="B107" s="18">
        <v>167</v>
      </c>
      <c r="C107" s="18">
        <v>87</v>
      </c>
      <c r="D107" s="18">
        <v>342</v>
      </c>
      <c r="E107" s="18">
        <v>236</v>
      </c>
      <c r="F107" s="18">
        <v>226</v>
      </c>
      <c r="G107" s="18">
        <v>236</v>
      </c>
      <c r="H107" s="18">
        <v>247</v>
      </c>
      <c r="I107" s="18">
        <v>235</v>
      </c>
      <c r="J107" s="18">
        <v>196</v>
      </c>
      <c r="K107" s="18">
        <v>153</v>
      </c>
      <c r="L107" s="18">
        <v>111</v>
      </c>
      <c r="M107" s="18">
        <v>73</v>
      </c>
      <c r="N107" s="18">
        <v>43</v>
      </c>
      <c r="O107" s="18">
        <v>22</v>
      </c>
      <c r="P107" s="18">
        <v>215</v>
      </c>
      <c r="Q107" s="18">
        <v>48</v>
      </c>
      <c r="R107" s="18">
        <v>230</v>
      </c>
      <c r="S107" s="53"/>
    </row>
    <row r="108" spans="1:19" s="18" customFormat="1" ht="15.75">
      <c r="A108" s="67" t="s">
        <v>144</v>
      </c>
      <c r="S108" s="53"/>
    </row>
    <row r="109" spans="1:19" s="18" customFormat="1" ht="15.75">
      <c r="A109" s="41" t="s">
        <v>205</v>
      </c>
      <c r="B109" s="18">
        <v>204</v>
      </c>
      <c r="C109" s="18">
        <v>780</v>
      </c>
      <c r="D109" s="18">
        <v>188</v>
      </c>
      <c r="E109" s="18">
        <v>133</v>
      </c>
      <c r="F109" s="18">
        <v>118</v>
      </c>
      <c r="G109" s="18">
        <v>167</v>
      </c>
      <c r="H109" s="18">
        <v>231</v>
      </c>
      <c r="I109" s="18">
        <v>249</v>
      </c>
      <c r="J109" s="18">
        <v>289</v>
      </c>
      <c r="K109" s="18">
        <v>237</v>
      </c>
      <c r="L109" s="18">
        <v>141</v>
      </c>
      <c r="M109" s="18">
        <v>186</v>
      </c>
      <c r="N109" s="18">
        <v>144</v>
      </c>
      <c r="O109" s="18">
        <v>34</v>
      </c>
      <c r="P109" s="18">
        <v>214</v>
      </c>
      <c r="Q109" s="18">
        <v>124</v>
      </c>
      <c r="R109" s="18">
        <v>208</v>
      </c>
      <c r="S109" s="53"/>
    </row>
    <row r="110" spans="1:19" s="18" customFormat="1" ht="15.75">
      <c r="A110" s="41" t="s">
        <v>204</v>
      </c>
      <c r="B110" s="18">
        <v>212</v>
      </c>
      <c r="C110" s="18">
        <v>732</v>
      </c>
      <c r="D110" s="18">
        <v>324</v>
      </c>
      <c r="E110" s="18">
        <v>259</v>
      </c>
      <c r="F110" s="18">
        <v>231</v>
      </c>
      <c r="G110" s="18">
        <v>139</v>
      </c>
      <c r="H110" s="18">
        <v>101</v>
      </c>
      <c r="I110" s="18">
        <v>108</v>
      </c>
      <c r="J110" s="18">
        <v>151</v>
      </c>
      <c r="K110" s="18">
        <v>191</v>
      </c>
      <c r="L110" s="18">
        <v>214</v>
      </c>
      <c r="M110" s="18">
        <v>241</v>
      </c>
      <c r="N110" s="18">
        <v>181</v>
      </c>
      <c r="O110" s="18">
        <v>125</v>
      </c>
      <c r="P110" s="18">
        <v>205</v>
      </c>
      <c r="Q110" s="18">
        <v>178</v>
      </c>
      <c r="R110" s="18">
        <v>342</v>
      </c>
      <c r="S110" s="53"/>
    </row>
    <row r="111" spans="1:19" s="18" customFormat="1" ht="15.75">
      <c r="A111" s="67" t="s">
        <v>141</v>
      </c>
      <c r="S111" s="53"/>
    </row>
    <row r="112" spans="1:19" s="18" customFormat="1" ht="15.75">
      <c r="A112" s="41" t="s">
        <v>205</v>
      </c>
      <c r="B112" s="18">
        <v>206</v>
      </c>
      <c r="C112" s="18">
        <v>108</v>
      </c>
      <c r="D112" s="18">
        <v>17</v>
      </c>
      <c r="E112" s="18">
        <v>15</v>
      </c>
      <c r="F112" s="18">
        <v>15</v>
      </c>
      <c r="G112" s="18">
        <v>29</v>
      </c>
      <c r="H112" s="18">
        <v>55</v>
      </c>
      <c r="I112" s="18">
        <v>115</v>
      </c>
      <c r="J112" s="18">
        <v>291</v>
      </c>
      <c r="K112" s="18">
        <v>409</v>
      </c>
      <c r="L112" s="18">
        <v>549</v>
      </c>
      <c r="M112" s="18">
        <v>541</v>
      </c>
      <c r="N112" s="18">
        <v>463</v>
      </c>
      <c r="O112" s="18">
        <v>256</v>
      </c>
      <c r="P112" s="18">
        <v>133</v>
      </c>
      <c r="Q112" s="18">
        <v>434</v>
      </c>
      <c r="R112" s="18">
        <v>19</v>
      </c>
      <c r="S112" s="53"/>
    </row>
    <row r="113" spans="1:19" s="18" customFormat="1" ht="15.75">
      <c r="A113" s="41" t="s">
        <v>204</v>
      </c>
      <c r="B113" s="18">
        <v>155</v>
      </c>
      <c r="C113" s="18">
        <v>152</v>
      </c>
      <c r="D113" s="18">
        <v>67</v>
      </c>
      <c r="E113" s="18">
        <v>54</v>
      </c>
      <c r="F113" s="18">
        <v>35</v>
      </c>
      <c r="G113" s="18">
        <v>17</v>
      </c>
      <c r="H113" s="18">
        <v>15</v>
      </c>
      <c r="I113" s="18">
        <v>18</v>
      </c>
      <c r="J113" s="18">
        <v>33</v>
      </c>
      <c r="K113" s="18">
        <v>59</v>
      </c>
      <c r="L113" s="18">
        <v>146</v>
      </c>
      <c r="M113" s="18">
        <v>331</v>
      </c>
      <c r="N113" s="18">
        <v>489</v>
      </c>
      <c r="O113" s="18">
        <v>612</v>
      </c>
      <c r="P113" s="18">
        <v>40</v>
      </c>
      <c r="Q113" s="18">
        <v>471</v>
      </c>
      <c r="R113" s="18">
        <v>55</v>
      </c>
      <c r="S113" s="53"/>
    </row>
    <row r="114" spans="1:19" s="18" customFormat="1" ht="15.75">
      <c r="A114" s="76" t="s">
        <v>171</v>
      </c>
      <c r="S114" s="53"/>
    </row>
    <row r="115" spans="1:19" s="18" customFormat="1" ht="15.75">
      <c r="A115" s="76" t="s">
        <v>172</v>
      </c>
      <c r="S115" s="53"/>
    </row>
    <row r="116" spans="1:19" s="18" customFormat="1" ht="15.75">
      <c r="A116" s="41" t="s">
        <v>205</v>
      </c>
      <c r="B116" s="18">
        <v>103</v>
      </c>
      <c r="C116" s="18">
        <v>11</v>
      </c>
      <c r="D116" s="18">
        <v>11</v>
      </c>
      <c r="E116" s="18">
        <v>10</v>
      </c>
      <c r="F116" s="18">
        <v>9</v>
      </c>
      <c r="G116" s="18">
        <v>8</v>
      </c>
      <c r="H116" s="18">
        <v>9</v>
      </c>
      <c r="I116" s="18">
        <v>15</v>
      </c>
      <c r="J116" s="18">
        <v>35</v>
      </c>
      <c r="K116" s="18">
        <v>82</v>
      </c>
      <c r="L116" s="18">
        <v>172</v>
      </c>
      <c r="M116" s="18">
        <v>154</v>
      </c>
      <c r="N116" s="18">
        <v>271</v>
      </c>
      <c r="O116" s="18">
        <v>672</v>
      </c>
      <c r="P116" s="18">
        <v>28</v>
      </c>
      <c r="Q116" s="18">
        <v>347</v>
      </c>
      <c r="R116" s="18">
        <v>10</v>
      </c>
      <c r="S116" s="53"/>
    </row>
    <row r="117" spans="1:19" s="18" customFormat="1" ht="15.75">
      <c r="A117" s="41" t="s">
        <v>204</v>
      </c>
      <c r="B117" s="18">
        <v>22</v>
      </c>
      <c r="C117" s="18">
        <v>10</v>
      </c>
      <c r="D117" s="18">
        <v>16</v>
      </c>
      <c r="E117" s="18">
        <v>12</v>
      </c>
      <c r="F117" s="18">
        <v>9</v>
      </c>
      <c r="G117" s="18">
        <v>9</v>
      </c>
      <c r="H117" s="18">
        <v>7</v>
      </c>
      <c r="I117" s="18">
        <v>5</v>
      </c>
      <c r="J117" s="18">
        <v>5</v>
      </c>
      <c r="K117" s="18">
        <v>5</v>
      </c>
      <c r="L117" s="18">
        <v>7</v>
      </c>
      <c r="M117" s="18">
        <v>16</v>
      </c>
      <c r="N117" s="18">
        <v>46</v>
      </c>
      <c r="O117" s="18">
        <v>116</v>
      </c>
      <c r="P117" s="18">
        <v>8</v>
      </c>
      <c r="Q117" s="18">
        <v>65</v>
      </c>
      <c r="R117" s="18">
        <v>11</v>
      </c>
      <c r="S117" s="53"/>
    </row>
    <row r="118" spans="1:20" ht="15.75">
      <c r="A118" s="74" t="s">
        <v>173</v>
      </c>
      <c r="S118" s="53"/>
      <c r="T118" s="18"/>
    </row>
    <row r="119" spans="1:19" s="18" customFormat="1" ht="15.75">
      <c r="A119" s="74" t="s">
        <v>174</v>
      </c>
      <c r="S119" s="53"/>
    </row>
    <row r="120" spans="1:19" s="18" customFormat="1" ht="15.75">
      <c r="A120" s="41" t="s">
        <v>205</v>
      </c>
      <c r="B120" s="50" t="s">
        <v>66</v>
      </c>
      <c r="C120" s="50" t="s">
        <v>66</v>
      </c>
      <c r="D120" s="50" t="s">
        <v>66</v>
      </c>
      <c r="E120" s="50" t="s">
        <v>66</v>
      </c>
      <c r="F120" s="50" t="s">
        <v>66</v>
      </c>
      <c r="G120" s="50" t="s">
        <v>66</v>
      </c>
      <c r="H120" s="50" t="s">
        <v>66</v>
      </c>
      <c r="I120" s="50" t="s">
        <v>66</v>
      </c>
      <c r="J120" s="50" t="s">
        <v>66</v>
      </c>
      <c r="K120" s="50" t="s">
        <v>66</v>
      </c>
      <c r="L120" s="50" t="s">
        <v>66</v>
      </c>
      <c r="M120" s="50" t="s">
        <v>66</v>
      </c>
      <c r="N120" s="50" t="s">
        <v>66</v>
      </c>
      <c r="O120" s="50" t="s">
        <v>66</v>
      </c>
      <c r="P120" s="50" t="s">
        <v>66</v>
      </c>
      <c r="Q120" s="50" t="s">
        <v>66</v>
      </c>
      <c r="R120" s="50" t="s">
        <v>66</v>
      </c>
      <c r="S120" s="53"/>
    </row>
    <row r="121" spans="1:19" s="18" customFormat="1" ht="15.75">
      <c r="A121" s="22" t="s">
        <v>204</v>
      </c>
      <c r="B121" s="27">
        <v>1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53"/>
    </row>
    <row r="122" s="18" customFormat="1" ht="15.75"/>
    <row r="123" s="18" customFormat="1" ht="15.75"/>
    <row r="124" s="18" customFormat="1" ht="15.75"/>
    <row r="125" s="18" customFormat="1" ht="15.75"/>
    <row r="126" s="18" customFormat="1" ht="15.75"/>
    <row r="127" s="18" customFormat="1" ht="15.75"/>
    <row r="128" s="18" customFormat="1" ht="15.75"/>
  </sheetData>
  <sheetProtection/>
  <mergeCells count="22">
    <mergeCell ref="B87:H87"/>
    <mergeCell ref="A1:H1"/>
    <mergeCell ref="A2:H2"/>
    <mergeCell ref="A4:A5"/>
    <mergeCell ref="B4:B5"/>
    <mergeCell ref="C4:H4"/>
    <mergeCell ref="A45:A46"/>
    <mergeCell ref="B45:B46"/>
    <mergeCell ref="A85:A86"/>
    <mergeCell ref="I4:O4"/>
    <mergeCell ref="P4:R4"/>
    <mergeCell ref="I45:O45"/>
    <mergeCell ref="P45:R45"/>
    <mergeCell ref="C45:H45"/>
    <mergeCell ref="B47:H47"/>
    <mergeCell ref="Q44:R44"/>
    <mergeCell ref="B6:H6"/>
    <mergeCell ref="B85:B86"/>
    <mergeCell ref="C85:H85"/>
    <mergeCell ref="Q84:R84"/>
    <mergeCell ref="I85:O85"/>
    <mergeCell ref="P85:R85"/>
  </mergeCells>
  <printOptions/>
  <pageMargins left="0.7874015748031497" right="0.7874015748031497" top="0.7874015748031497" bottom="0.7874015748031497" header="0.31496062992125984" footer="0.31496062992125984"/>
  <pageSetup firstPageNumber="22" useFirstPageNumber="1" horizontalDpi="600" verticalDpi="600" orientation="portrait" pageOrder="overThenDown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pane ySplit="5" topLeftCell="A68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34.125" style="17" customWidth="1"/>
    <col min="2" max="6" width="9.125" style="17" customWidth="1"/>
    <col min="7" max="8" width="0" style="17" hidden="1" customWidth="1"/>
    <col min="9" max="16384" width="9.125" style="17" customWidth="1"/>
  </cols>
  <sheetData>
    <row r="1" spans="1:6" s="4" customFormat="1" ht="15.75">
      <c r="A1" s="107" t="s">
        <v>338</v>
      </c>
      <c r="B1" s="107"/>
      <c r="C1" s="107"/>
      <c r="D1" s="107"/>
      <c r="E1" s="107"/>
      <c r="F1" s="107"/>
    </row>
    <row r="2" spans="1:6" s="4" customFormat="1" ht="18.75">
      <c r="A2" s="107" t="s">
        <v>348</v>
      </c>
      <c r="B2" s="107"/>
      <c r="C2" s="107"/>
      <c r="D2" s="107"/>
      <c r="E2" s="107"/>
      <c r="F2" s="107"/>
    </row>
    <row r="4" spans="1:8" s="18" customFormat="1" ht="80.25" customHeight="1">
      <c r="A4" s="122"/>
      <c r="B4" s="130" t="s">
        <v>204</v>
      </c>
      <c r="C4" s="130" t="s">
        <v>205</v>
      </c>
      <c r="D4" s="130" t="s">
        <v>340</v>
      </c>
      <c r="E4" s="115" t="s">
        <v>339</v>
      </c>
      <c r="F4" s="115"/>
      <c r="G4" s="18">
        <v>2002</v>
      </c>
      <c r="H4" s="18">
        <v>1989</v>
      </c>
    </row>
    <row r="5" spans="1:6" s="18" customFormat="1" ht="15.75">
      <c r="A5" s="124"/>
      <c r="B5" s="131"/>
      <c r="C5" s="131"/>
      <c r="D5" s="131"/>
      <c r="E5" s="23" t="s">
        <v>204</v>
      </c>
      <c r="F5" s="25" t="s">
        <v>205</v>
      </c>
    </row>
    <row r="6" spans="1:6" s="18" customFormat="1" ht="15.75" customHeight="1">
      <c r="A6" s="41"/>
      <c r="B6" s="145" t="s">
        <v>149</v>
      </c>
      <c r="C6" s="145"/>
      <c r="D6" s="145"/>
      <c r="E6" s="145"/>
      <c r="F6" s="145"/>
    </row>
    <row r="7" spans="1:8" s="19" customFormat="1" ht="16.5" customHeight="1">
      <c r="A7" s="82" t="s">
        <v>341</v>
      </c>
      <c r="B7" s="19">
        <f>B28+B52</f>
        <v>4969</v>
      </c>
      <c r="C7" s="19">
        <v>3763</v>
      </c>
      <c r="D7" s="36">
        <f>B7/C7*100</f>
        <v>132.04889715652405</v>
      </c>
      <c r="E7" s="36">
        <f>B7/G7*100</f>
        <v>0.2601365022974623</v>
      </c>
      <c r="F7" s="36">
        <f>C7/H7*100</f>
        <v>0.20040197558110182</v>
      </c>
      <c r="G7" s="19">
        <f>G28+G52</f>
        <v>1910151</v>
      </c>
      <c r="H7" s="19">
        <f>H28+H52</f>
        <v>1877726</v>
      </c>
    </row>
    <row r="8" spans="1:8" s="18" customFormat="1" ht="15.75">
      <c r="A8" s="18" t="s">
        <v>179</v>
      </c>
      <c r="B8" s="19"/>
      <c r="C8" s="19"/>
      <c r="E8" s="36"/>
      <c r="G8" s="19"/>
      <c r="H8" s="19"/>
    </row>
    <row r="9" spans="1:8" s="18" customFormat="1" ht="13.5" customHeight="1">
      <c r="A9" s="41">
        <v>9</v>
      </c>
      <c r="B9" s="50" t="s">
        <v>262</v>
      </c>
      <c r="C9" s="18">
        <v>127</v>
      </c>
      <c r="D9" s="50" t="s">
        <v>38</v>
      </c>
      <c r="E9" s="50" t="s">
        <v>262</v>
      </c>
      <c r="F9" s="37">
        <f>C9/H9*100</f>
        <v>0.25872957666136986</v>
      </c>
      <c r="G9" s="19"/>
      <c r="H9" s="18">
        <f aca="true" t="shared" si="0" ref="H9:H25">H30+H54</f>
        <v>49086</v>
      </c>
    </row>
    <row r="10" spans="1:8" s="18" customFormat="1" ht="13.5" customHeight="1">
      <c r="A10" s="41">
        <v>10</v>
      </c>
      <c r="B10" s="18">
        <f aca="true" t="shared" si="1" ref="B10:B25">B31+B55</f>
        <v>120</v>
      </c>
      <c r="C10" s="18">
        <v>149</v>
      </c>
      <c r="D10" s="37">
        <f>B10/C10*100</f>
        <v>80.53691275167785</v>
      </c>
      <c r="E10" s="37">
        <f aca="true" t="shared" si="2" ref="E10:E25">B10/G10*100</f>
        <v>0.31496889682143886</v>
      </c>
      <c r="F10" s="37">
        <f aca="true" t="shared" si="3" ref="F10:F25">C10/H10*100</f>
        <v>0.30698230216123784</v>
      </c>
      <c r="G10" s="18">
        <f aca="true" t="shared" si="4" ref="G10:G25">G31+G55</f>
        <v>38099</v>
      </c>
      <c r="H10" s="18">
        <f t="shared" si="0"/>
        <v>48537</v>
      </c>
    </row>
    <row r="11" spans="1:8" s="18" customFormat="1" ht="13.5" customHeight="1">
      <c r="A11" s="41">
        <v>11</v>
      </c>
      <c r="B11" s="18">
        <f t="shared" si="1"/>
        <v>160</v>
      </c>
      <c r="C11" s="18">
        <v>141</v>
      </c>
      <c r="D11" s="37">
        <f aca="true" t="shared" si="5" ref="D11:D25">B11/C11*100</f>
        <v>113.47517730496455</v>
      </c>
      <c r="E11" s="37">
        <f t="shared" si="2"/>
        <v>0.3765414666290125</v>
      </c>
      <c r="F11" s="37">
        <f t="shared" si="3"/>
        <v>0.29274977161365334</v>
      </c>
      <c r="G11" s="18">
        <f t="shared" si="4"/>
        <v>42492</v>
      </c>
      <c r="H11" s="18">
        <f t="shared" si="0"/>
        <v>48164</v>
      </c>
    </row>
    <row r="12" spans="1:8" s="18" customFormat="1" ht="13.5" customHeight="1">
      <c r="A12" s="41">
        <v>12</v>
      </c>
      <c r="B12" s="18">
        <f t="shared" si="1"/>
        <v>186</v>
      </c>
      <c r="C12" s="18">
        <v>152</v>
      </c>
      <c r="D12" s="37">
        <f t="shared" si="5"/>
        <v>122.36842105263158</v>
      </c>
      <c r="E12" s="37">
        <f t="shared" si="2"/>
        <v>0.39836371035103124</v>
      </c>
      <c r="F12" s="37">
        <f t="shared" si="3"/>
        <v>0.31167979002624674</v>
      </c>
      <c r="G12" s="18">
        <f t="shared" si="4"/>
        <v>46691</v>
      </c>
      <c r="H12" s="18">
        <f t="shared" si="0"/>
        <v>48768</v>
      </c>
    </row>
    <row r="13" spans="1:8" s="18" customFormat="1" ht="13.5" customHeight="1">
      <c r="A13" s="41">
        <v>13</v>
      </c>
      <c r="B13" s="18">
        <f t="shared" si="1"/>
        <v>167</v>
      </c>
      <c r="C13" s="18">
        <v>147</v>
      </c>
      <c r="D13" s="37">
        <f t="shared" si="5"/>
        <v>113.60544217687074</v>
      </c>
      <c r="E13" s="37">
        <f t="shared" si="2"/>
        <v>0.3373737373737374</v>
      </c>
      <c r="F13" s="37">
        <f t="shared" si="3"/>
        <v>0.3141025641025641</v>
      </c>
      <c r="G13" s="18">
        <f t="shared" si="4"/>
        <v>49500</v>
      </c>
      <c r="H13" s="18">
        <f t="shared" si="0"/>
        <v>46800</v>
      </c>
    </row>
    <row r="14" spans="1:8" s="18" customFormat="1" ht="13.5" customHeight="1">
      <c r="A14" s="41">
        <v>14</v>
      </c>
      <c r="B14" s="18">
        <f t="shared" si="1"/>
        <v>174</v>
      </c>
      <c r="C14" s="18">
        <v>135</v>
      </c>
      <c r="D14" s="37">
        <f t="shared" si="5"/>
        <v>128.88888888888889</v>
      </c>
      <c r="E14" s="37">
        <f t="shared" si="2"/>
        <v>0.3225447669892114</v>
      </c>
      <c r="F14" s="37">
        <f t="shared" si="3"/>
        <v>0.29427792915531337</v>
      </c>
      <c r="G14" s="18">
        <f t="shared" si="4"/>
        <v>53946</v>
      </c>
      <c r="H14" s="18">
        <f t="shared" si="0"/>
        <v>45875</v>
      </c>
    </row>
    <row r="15" spans="1:8" s="18" customFormat="1" ht="13.5" customHeight="1">
      <c r="A15" s="41">
        <v>15</v>
      </c>
      <c r="B15" s="18">
        <f t="shared" si="1"/>
        <v>178</v>
      </c>
      <c r="C15" s="18">
        <v>125</v>
      </c>
      <c r="D15" s="37">
        <f t="shared" si="5"/>
        <v>142.4</v>
      </c>
      <c r="E15" s="37">
        <f t="shared" si="2"/>
        <v>0.31372272551024005</v>
      </c>
      <c r="F15" s="37">
        <f t="shared" si="3"/>
        <v>0.29083971241769235</v>
      </c>
      <c r="G15" s="18">
        <f t="shared" si="4"/>
        <v>56738</v>
      </c>
      <c r="H15" s="18">
        <f t="shared" si="0"/>
        <v>42979</v>
      </c>
    </row>
    <row r="16" spans="1:8" s="18" customFormat="1" ht="13.5" customHeight="1">
      <c r="A16" s="41">
        <v>16</v>
      </c>
      <c r="B16" s="18">
        <f t="shared" si="1"/>
        <v>202</v>
      </c>
      <c r="C16" s="18">
        <v>157</v>
      </c>
      <c r="D16" s="37">
        <f t="shared" si="5"/>
        <v>128.6624203821656</v>
      </c>
      <c r="E16" s="37">
        <f t="shared" si="2"/>
        <v>0.36060481639502295</v>
      </c>
      <c r="F16" s="37">
        <f t="shared" si="3"/>
        <v>0.3648956444940269</v>
      </c>
      <c r="G16" s="18">
        <f t="shared" si="4"/>
        <v>56017</v>
      </c>
      <c r="H16" s="18">
        <f t="shared" si="0"/>
        <v>43026</v>
      </c>
    </row>
    <row r="17" spans="1:8" s="18" customFormat="1" ht="13.5" customHeight="1">
      <c r="A17" s="41">
        <v>17</v>
      </c>
      <c r="B17" s="18">
        <f t="shared" si="1"/>
        <v>208</v>
      </c>
      <c r="C17" s="18">
        <v>110</v>
      </c>
      <c r="D17" s="37">
        <f t="shared" si="5"/>
        <v>189.0909090909091</v>
      </c>
      <c r="E17" s="37">
        <f t="shared" si="2"/>
        <v>0.3877124962719952</v>
      </c>
      <c r="F17" s="37">
        <f t="shared" si="3"/>
        <v>0.26239206144745003</v>
      </c>
      <c r="G17" s="18">
        <f t="shared" si="4"/>
        <v>53648</v>
      </c>
      <c r="H17" s="18">
        <f t="shared" si="0"/>
        <v>41922</v>
      </c>
    </row>
    <row r="18" spans="1:8" s="18" customFormat="1" ht="13.5" customHeight="1">
      <c r="A18" s="41">
        <v>18</v>
      </c>
      <c r="B18" s="18">
        <f t="shared" si="1"/>
        <v>199</v>
      </c>
      <c r="C18" s="18">
        <v>101</v>
      </c>
      <c r="D18" s="37">
        <f t="shared" si="5"/>
        <v>197.02970297029702</v>
      </c>
      <c r="E18" s="37">
        <f t="shared" si="2"/>
        <v>0.37880951021262826</v>
      </c>
      <c r="F18" s="37">
        <f t="shared" si="3"/>
        <v>0.23340189032422065</v>
      </c>
      <c r="G18" s="18">
        <f t="shared" si="4"/>
        <v>52533</v>
      </c>
      <c r="H18" s="18">
        <f t="shared" si="0"/>
        <v>43273</v>
      </c>
    </row>
    <row r="19" spans="1:8" s="18" customFormat="1" ht="13.5" customHeight="1">
      <c r="A19" s="41">
        <v>19</v>
      </c>
      <c r="B19" s="18">
        <f t="shared" si="1"/>
        <v>171</v>
      </c>
      <c r="C19" s="18">
        <v>92</v>
      </c>
      <c r="D19" s="37">
        <f t="shared" si="5"/>
        <v>185.8695652173913</v>
      </c>
      <c r="E19" s="37">
        <f t="shared" si="2"/>
        <v>0.3122204166590589</v>
      </c>
      <c r="F19" s="37">
        <f t="shared" si="3"/>
        <v>0.2167204541706909</v>
      </c>
      <c r="G19" s="18">
        <f t="shared" si="4"/>
        <v>54769</v>
      </c>
      <c r="H19" s="18">
        <f t="shared" si="0"/>
        <v>42451</v>
      </c>
    </row>
    <row r="20" spans="1:8" s="18" customFormat="1" ht="13.5" customHeight="1">
      <c r="A20" s="41" t="s">
        <v>342</v>
      </c>
      <c r="B20" s="18">
        <f t="shared" si="1"/>
        <v>807</v>
      </c>
      <c r="C20" s="18">
        <v>418</v>
      </c>
      <c r="D20" s="37">
        <f t="shared" si="5"/>
        <v>193.0622009569378</v>
      </c>
      <c r="E20" s="37">
        <f t="shared" si="2"/>
        <v>0.3207956686621986</v>
      </c>
      <c r="F20" s="37">
        <f t="shared" si="3"/>
        <v>0.2050346302509467</v>
      </c>
      <c r="G20" s="18">
        <f t="shared" si="4"/>
        <v>251562</v>
      </c>
      <c r="H20" s="18">
        <f t="shared" si="0"/>
        <v>203868</v>
      </c>
    </row>
    <row r="21" spans="1:8" s="18" customFormat="1" ht="13.5" customHeight="1">
      <c r="A21" s="41" t="s">
        <v>343</v>
      </c>
      <c r="B21" s="18">
        <f t="shared" si="1"/>
        <v>571</v>
      </c>
      <c r="C21" s="18">
        <v>554</v>
      </c>
      <c r="D21" s="37">
        <f t="shared" si="5"/>
        <v>103.06859205776173</v>
      </c>
      <c r="E21" s="37">
        <f t="shared" si="2"/>
        <v>0.24493927993857215</v>
      </c>
      <c r="F21" s="37">
        <f t="shared" si="3"/>
        <v>0.1987786237630157</v>
      </c>
      <c r="G21" s="18">
        <f t="shared" si="4"/>
        <v>233119</v>
      </c>
      <c r="H21" s="18">
        <f t="shared" si="0"/>
        <v>278702</v>
      </c>
    </row>
    <row r="22" spans="1:8" s="18" customFormat="1" ht="13.5" customHeight="1">
      <c r="A22" s="41" t="s">
        <v>344</v>
      </c>
      <c r="B22" s="18">
        <f t="shared" si="1"/>
        <v>482</v>
      </c>
      <c r="C22" s="18">
        <v>463</v>
      </c>
      <c r="D22" s="37">
        <f t="shared" si="5"/>
        <v>104.10367170626348</v>
      </c>
      <c r="E22" s="37">
        <f t="shared" si="2"/>
        <v>0.2358790654882501</v>
      </c>
      <c r="F22" s="37">
        <f t="shared" si="3"/>
        <v>0.15846341822363536</v>
      </c>
      <c r="G22" s="18">
        <f t="shared" si="4"/>
        <v>204342</v>
      </c>
      <c r="H22" s="18">
        <f t="shared" si="0"/>
        <v>292181</v>
      </c>
    </row>
    <row r="23" spans="1:8" s="18" customFormat="1" ht="13.5" customHeight="1">
      <c r="A23" s="41" t="s">
        <v>345</v>
      </c>
      <c r="B23" s="18">
        <f t="shared" si="1"/>
        <v>488</v>
      </c>
      <c r="C23" s="18">
        <v>368</v>
      </c>
      <c r="D23" s="37">
        <f t="shared" si="5"/>
        <v>132.6086956521739</v>
      </c>
      <c r="E23" s="37">
        <f t="shared" si="2"/>
        <v>0.23475872287406252</v>
      </c>
      <c r="F23" s="37">
        <f t="shared" si="3"/>
        <v>0.1364443636983838</v>
      </c>
      <c r="G23" s="18">
        <f t="shared" si="4"/>
        <v>207873</v>
      </c>
      <c r="H23" s="18">
        <f t="shared" si="0"/>
        <v>269707</v>
      </c>
    </row>
    <row r="24" spans="1:8" s="18" customFormat="1" ht="13.5" customHeight="1">
      <c r="A24" s="41" t="s">
        <v>346</v>
      </c>
      <c r="B24" s="18">
        <f t="shared" si="1"/>
        <v>453</v>
      </c>
      <c r="C24" s="18">
        <v>205</v>
      </c>
      <c r="D24" s="37">
        <f t="shared" si="5"/>
        <v>220.97560975609758</v>
      </c>
      <c r="E24" s="37">
        <f t="shared" si="2"/>
        <v>0.17418789221114803</v>
      </c>
      <c r="F24" s="37">
        <f t="shared" si="3"/>
        <v>0.12456099843235426</v>
      </c>
      <c r="G24" s="18">
        <f t="shared" si="4"/>
        <v>260064</v>
      </c>
      <c r="H24" s="18">
        <f t="shared" si="0"/>
        <v>164578</v>
      </c>
    </row>
    <row r="25" spans="1:8" s="18" customFormat="1" ht="13.5" customHeight="1">
      <c r="A25" s="41" t="s">
        <v>347</v>
      </c>
      <c r="B25" s="18">
        <f t="shared" si="1"/>
        <v>403</v>
      </c>
      <c r="C25" s="18">
        <v>319</v>
      </c>
      <c r="D25" s="37">
        <f t="shared" si="5"/>
        <v>126.33228840125392</v>
      </c>
      <c r="E25" s="37">
        <f t="shared" si="2"/>
        <v>0.16200484004534527</v>
      </c>
      <c r="F25" s="37">
        <f t="shared" si="3"/>
        <v>0.19009707465034653</v>
      </c>
      <c r="G25" s="18">
        <f t="shared" si="4"/>
        <v>248758</v>
      </c>
      <c r="H25" s="18">
        <f t="shared" si="0"/>
        <v>167809</v>
      </c>
    </row>
    <row r="26" spans="1:6" s="18" customFormat="1" ht="10.5" customHeight="1">
      <c r="A26" s="41"/>
      <c r="D26" s="37"/>
      <c r="E26" s="37"/>
      <c r="F26" s="37"/>
    </row>
    <row r="27" spans="2:6" s="18" customFormat="1" ht="15.75">
      <c r="B27" s="128" t="s">
        <v>36</v>
      </c>
      <c r="C27" s="128"/>
      <c r="D27" s="128"/>
      <c r="E27" s="128"/>
      <c r="F27" s="128"/>
    </row>
    <row r="28" spans="1:8" s="19" customFormat="1" ht="15.75">
      <c r="A28" s="82" t="s">
        <v>341</v>
      </c>
      <c r="B28" s="19">
        <f>SUM(B31:B46)</f>
        <v>2215</v>
      </c>
      <c r="C28" s="19">
        <v>2143</v>
      </c>
      <c r="D28" s="36">
        <f>B28/C28*100</f>
        <v>103.35977601493234</v>
      </c>
      <c r="E28" s="36">
        <f>B28/G28*100</f>
        <v>0.1499289952523613</v>
      </c>
      <c r="F28" s="36">
        <f>C28/H28*100</f>
        <v>0.1515876024967037</v>
      </c>
      <c r="G28" s="19">
        <f>SUM(G30:G46)</f>
        <v>1477366</v>
      </c>
      <c r="H28" s="19">
        <f>SUM(H30:H46)</f>
        <v>1413704</v>
      </c>
    </row>
    <row r="29" spans="1:5" s="18" customFormat="1" ht="15.75">
      <c r="A29" s="18" t="s">
        <v>179</v>
      </c>
      <c r="E29" s="36"/>
    </row>
    <row r="30" spans="1:8" s="18" customFormat="1" ht="13.5" customHeight="1">
      <c r="A30" s="41">
        <v>9</v>
      </c>
      <c r="B30" s="50" t="s">
        <v>262</v>
      </c>
      <c r="C30" s="18">
        <v>95</v>
      </c>
      <c r="D30" s="50" t="s">
        <v>38</v>
      </c>
      <c r="E30" s="50" t="s">
        <v>262</v>
      </c>
      <c r="F30" s="37">
        <f>C30/H30*100</f>
        <v>0.26896180742334586</v>
      </c>
      <c r="H30" s="18">
        <f>42127-6806</f>
        <v>35321</v>
      </c>
    </row>
    <row r="31" spans="1:8" s="18" customFormat="1" ht="13.5" customHeight="1">
      <c r="A31" s="41">
        <v>10</v>
      </c>
      <c r="B31" s="18">
        <v>76</v>
      </c>
      <c r="C31" s="18">
        <v>105</v>
      </c>
      <c r="D31" s="37">
        <f>B31/C31*100</f>
        <v>72.38095238095238</v>
      </c>
      <c r="E31" s="37">
        <f aca="true" t="shared" si="6" ref="E31:E46">B31/G31*100</f>
        <v>0.2790321988471564</v>
      </c>
      <c r="F31" s="37">
        <f aca="true" t="shared" si="7" ref="F31:F46">C31/H31*100</f>
        <v>0.30228005527406726</v>
      </c>
      <c r="G31" s="18">
        <v>27237</v>
      </c>
      <c r="H31" s="18">
        <f>41500-6764</f>
        <v>34736</v>
      </c>
    </row>
    <row r="32" spans="1:8" s="18" customFormat="1" ht="13.5" customHeight="1">
      <c r="A32" s="41">
        <v>11</v>
      </c>
      <c r="B32" s="18">
        <v>103</v>
      </c>
      <c r="C32" s="18">
        <v>102</v>
      </c>
      <c r="D32" s="37">
        <f aca="true" t="shared" si="8" ref="D32:D46">B32/C32*100</f>
        <v>100.98039215686273</v>
      </c>
      <c r="E32" s="37">
        <f t="shared" si="6"/>
        <v>0.3393739703459637</v>
      </c>
      <c r="F32" s="37">
        <f t="shared" si="7"/>
        <v>0.2960297190619921</v>
      </c>
      <c r="G32" s="18">
        <v>30350</v>
      </c>
      <c r="H32" s="18">
        <f>41265-6809</f>
        <v>34456</v>
      </c>
    </row>
    <row r="33" spans="1:8" s="18" customFormat="1" ht="13.5" customHeight="1">
      <c r="A33" s="41">
        <v>12</v>
      </c>
      <c r="B33" s="18">
        <v>126</v>
      </c>
      <c r="C33" s="18">
        <v>102</v>
      </c>
      <c r="D33" s="37">
        <f t="shared" si="8"/>
        <v>123.52941176470588</v>
      </c>
      <c r="E33" s="37">
        <f t="shared" si="6"/>
        <v>0.37722292078318664</v>
      </c>
      <c r="F33" s="37">
        <f t="shared" si="7"/>
        <v>0.2898221287719498</v>
      </c>
      <c r="G33" s="18">
        <v>33402</v>
      </c>
      <c r="H33" s="18">
        <f>41751-6557</f>
        <v>35194</v>
      </c>
    </row>
    <row r="34" spans="1:8" s="18" customFormat="1" ht="13.5" customHeight="1">
      <c r="A34" s="41">
        <v>13</v>
      </c>
      <c r="B34" s="18">
        <v>89</v>
      </c>
      <c r="C34" s="18">
        <v>107</v>
      </c>
      <c r="D34" s="37">
        <f t="shared" si="8"/>
        <v>83.17757009345794</v>
      </c>
      <c r="E34" s="37">
        <f t="shared" si="6"/>
        <v>0.251079075803312</v>
      </c>
      <c r="F34" s="37">
        <f t="shared" si="7"/>
        <v>0.3155690565369983</v>
      </c>
      <c r="G34" s="18">
        <v>35447</v>
      </c>
      <c r="H34" s="18">
        <f>40469-6562</f>
        <v>33907</v>
      </c>
    </row>
    <row r="35" spans="1:8" s="18" customFormat="1" ht="13.5" customHeight="1">
      <c r="A35" s="41">
        <v>14</v>
      </c>
      <c r="B35" s="18">
        <v>102</v>
      </c>
      <c r="C35" s="18">
        <v>95</v>
      </c>
      <c r="D35" s="37">
        <f t="shared" si="8"/>
        <v>107.36842105263158</v>
      </c>
      <c r="E35" s="37">
        <f t="shared" si="6"/>
        <v>0.2641802641802642</v>
      </c>
      <c r="F35" s="37">
        <f t="shared" si="7"/>
        <v>0.2866453442761451</v>
      </c>
      <c r="G35" s="18">
        <v>38610</v>
      </c>
      <c r="H35" s="18">
        <f>39491-6349</f>
        <v>33142</v>
      </c>
    </row>
    <row r="36" spans="1:8" s="18" customFormat="1" ht="13.5" customHeight="1">
      <c r="A36" s="41">
        <v>15</v>
      </c>
      <c r="B36" s="18">
        <v>89</v>
      </c>
      <c r="C36" s="18">
        <v>92</v>
      </c>
      <c r="D36" s="37">
        <f t="shared" si="8"/>
        <v>96.73913043478261</v>
      </c>
      <c r="E36" s="37">
        <f t="shared" si="6"/>
        <v>0.21623985616405073</v>
      </c>
      <c r="F36" s="37">
        <f t="shared" si="7"/>
        <v>0.2882476423222734</v>
      </c>
      <c r="G36" s="18">
        <v>41158</v>
      </c>
      <c r="H36" s="18">
        <f>38294-6377</f>
        <v>31917</v>
      </c>
    </row>
    <row r="37" spans="1:8" s="18" customFormat="1" ht="13.5" customHeight="1">
      <c r="A37" s="41">
        <v>16</v>
      </c>
      <c r="B37" s="18">
        <v>96</v>
      </c>
      <c r="C37" s="18">
        <v>105</v>
      </c>
      <c r="D37" s="37">
        <f t="shared" si="8"/>
        <v>91.42857142857143</v>
      </c>
      <c r="E37" s="37">
        <f t="shared" si="6"/>
        <v>0.23078032597721046</v>
      </c>
      <c r="F37" s="37">
        <f t="shared" si="7"/>
        <v>0.32162220112108314</v>
      </c>
      <c r="G37" s="18">
        <v>41598</v>
      </c>
      <c r="H37" s="18">
        <f>38928-6281</f>
        <v>32647</v>
      </c>
    </row>
    <row r="38" spans="1:8" s="18" customFormat="1" ht="13.5" customHeight="1">
      <c r="A38" s="41">
        <v>17</v>
      </c>
      <c r="B38" s="18">
        <v>117</v>
      </c>
      <c r="C38" s="18">
        <v>84</v>
      </c>
      <c r="D38" s="37">
        <f t="shared" si="8"/>
        <v>139.28571428571428</v>
      </c>
      <c r="E38" s="37">
        <f t="shared" si="6"/>
        <v>0.26610262008733626</v>
      </c>
      <c r="F38" s="37">
        <f t="shared" si="7"/>
        <v>0.24611778493993552</v>
      </c>
      <c r="G38" s="18">
        <v>43968</v>
      </c>
      <c r="H38" s="18">
        <f>39864-5734</f>
        <v>34130</v>
      </c>
    </row>
    <row r="39" spans="1:8" s="18" customFormat="1" ht="13.5" customHeight="1">
      <c r="A39" s="41">
        <v>18</v>
      </c>
      <c r="B39" s="18">
        <v>75</v>
      </c>
      <c r="C39" s="18">
        <v>58</v>
      </c>
      <c r="D39" s="37">
        <f t="shared" si="8"/>
        <v>129.31034482758622</v>
      </c>
      <c r="E39" s="37">
        <f t="shared" si="6"/>
        <v>0.17028812751174988</v>
      </c>
      <c r="F39" s="37">
        <f t="shared" si="7"/>
        <v>0.17105612410416726</v>
      </c>
      <c r="G39" s="18">
        <v>44043</v>
      </c>
      <c r="H39" s="18">
        <f>38782-4875</f>
        <v>33907</v>
      </c>
    </row>
    <row r="40" spans="1:8" s="18" customFormat="1" ht="13.5" customHeight="1">
      <c r="A40" s="41">
        <v>19</v>
      </c>
      <c r="B40" s="18">
        <v>77</v>
      </c>
      <c r="C40" s="18">
        <v>45</v>
      </c>
      <c r="D40" s="37">
        <f t="shared" si="8"/>
        <v>171.11111111111111</v>
      </c>
      <c r="E40" s="37">
        <f t="shared" si="6"/>
        <v>0.1661523854735343</v>
      </c>
      <c r="F40" s="37">
        <f t="shared" si="7"/>
        <v>0.1434720229555237</v>
      </c>
      <c r="G40" s="18">
        <v>46343</v>
      </c>
      <c r="H40" s="18">
        <f>35671-4306</f>
        <v>31365</v>
      </c>
    </row>
    <row r="41" spans="1:8" s="18" customFormat="1" ht="13.5" customHeight="1">
      <c r="A41" s="41" t="s">
        <v>342</v>
      </c>
      <c r="B41" s="18">
        <v>329</v>
      </c>
      <c r="C41" s="18">
        <v>198</v>
      </c>
      <c r="D41" s="37">
        <f t="shared" si="8"/>
        <v>166.16161616161617</v>
      </c>
      <c r="E41" s="37">
        <f t="shared" si="6"/>
        <v>0.16117890858853326</v>
      </c>
      <c r="F41" s="37">
        <f t="shared" si="7"/>
        <v>0.127844210852553</v>
      </c>
      <c r="G41" s="18">
        <v>204121</v>
      </c>
      <c r="H41" s="18">
        <f>180767-25891</f>
        <v>154876</v>
      </c>
    </row>
    <row r="42" spans="1:8" s="18" customFormat="1" ht="13.5" customHeight="1">
      <c r="A42" s="41" t="s">
        <v>343</v>
      </c>
      <c r="B42" s="18">
        <v>246</v>
      </c>
      <c r="C42" s="18">
        <v>286</v>
      </c>
      <c r="D42" s="37">
        <f t="shared" si="8"/>
        <v>86.01398601398601</v>
      </c>
      <c r="E42" s="37">
        <f t="shared" si="6"/>
        <v>0.1310329766324525</v>
      </c>
      <c r="F42" s="37">
        <f t="shared" si="7"/>
        <v>0.1368368674883258</v>
      </c>
      <c r="G42" s="18">
        <v>187739</v>
      </c>
      <c r="H42" s="18">
        <f>247320-38312</f>
        <v>209008</v>
      </c>
    </row>
    <row r="43" spans="1:8" s="18" customFormat="1" ht="13.5" customHeight="1">
      <c r="A43" s="41" t="s">
        <v>344</v>
      </c>
      <c r="B43" s="18">
        <v>170</v>
      </c>
      <c r="C43" s="18">
        <v>232</v>
      </c>
      <c r="D43" s="37">
        <f t="shared" si="8"/>
        <v>73.27586206896551</v>
      </c>
      <c r="E43" s="37">
        <f t="shared" si="6"/>
        <v>0.10435850214855741</v>
      </c>
      <c r="F43" s="37">
        <f t="shared" si="7"/>
        <v>0.10645327068497173</v>
      </c>
      <c r="G43" s="18">
        <v>162900</v>
      </c>
      <c r="H43" s="18">
        <f>260009-42073</f>
        <v>217936</v>
      </c>
    </row>
    <row r="44" spans="1:8" s="18" customFormat="1" ht="13.5" customHeight="1">
      <c r="A44" s="41" t="s">
        <v>345</v>
      </c>
      <c r="B44" s="18">
        <v>186</v>
      </c>
      <c r="C44" s="18">
        <v>185</v>
      </c>
      <c r="D44" s="37">
        <f t="shared" si="8"/>
        <v>100.54054054054053</v>
      </c>
      <c r="E44" s="37">
        <f t="shared" si="6"/>
        <v>0.11657641395908544</v>
      </c>
      <c r="F44" s="37">
        <f t="shared" si="7"/>
        <v>0.09018539191646396</v>
      </c>
      <c r="G44" s="18">
        <v>159552</v>
      </c>
      <c r="H44" s="18">
        <f>244185-39052</f>
        <v>205133</v>
      </c>
    </row>
    <row r="45" spans="1:8" s="18" customFormat="1" ht="13.5" customHeight="1">
      <c r="A45" s="41" t="s">
        <v>346</v>
      </c>
      <c r="B45" s="18">
        <v>187</v>
      </c>
      <c r="C45" s="18">
        <v>101</v>
      </c>
      <c r="D45" s="37">
        <f t="shared" si="8"/>
        <v>185.14851485148515</v>
      </c>
      <c r="E45" s="37">
        <f t="shared" si="6"/>
        <v>0.09563994374120956</v>
      </c>
      <c r="F45" s="37">
        <f t="shared" si="7"/>
        <v>0.07840823519365282</v>
      </c>
      <c r="G45" s="18">
        <v>195525</v>
      </c>
      <c r="H45" s="18">
        <f>150009-21196</f>
        <v>128813</v>
      </c>
    </row>
    <row r="46" spans="1:8" s="18" customFormat="1" ht="13.5" customHeight="1">
      <c r="A46" s="41" t="s">
        <v>347</v>
      </c>
      <c r="B46" s="18">
        <v>147</v>
      </c>
      <c r="C46" s="18">
        <v>151</v>
      </c>
      <c r="D46" s="37">
        <f t="shared" si="8"/>
        <v>97.35099337748345</v>
      </c>
      <c r="E46" s="37">
        <f t="shared" si="6"/>
        <v>0.07929957437167226</v>
      </c>
      <c r="F46" s="37">
        <f t="shared" si="7"/>
        <v>0.118695761539429</v>
      </c>
      <c r="G46" s="18">
        <v>185373</v>
      </c>
      <c r="H46" s="18">
        <f>147524-20308</f>
        <v>127216</v>
      </c>
    </row>
    <row r="47" s="18" customFormat="1" ht="15.75">
      <c r="A47" s="41"/>
    </row>
    <row r="48" spans="1:6" s="18" customFormat="1" ht="15.75">
      <c r="A48" s="41"/>
      <c r="E48" s="132" t="s">
        <v>175</v>
      </c>
      <c r="F48" s="132"/>
    </row>
    <row r="49" spans="1:6" s="18" customFormat="1" ht="78" customHeight="1">
      <c r="A49" s="122"/>
      <c r="B49" s="130" t="s">
        <v>204</v>
      </c>
      <c r="C49" s="130" t="s">
        <v>205</v>
      </c>
      <c r="D49" s="130" t="s">
        <v>340</v>
      </c>
      <c r="E49" s="115" t="s">
        <v>339</v>
      </c>
      <c r="F49" s="115"/>
    </row>
    <row r="50" spans="1:6" s="18" customFormat="1" ht="17.25" customHeight="1">
      <c r="A50" s="124"/>
      <c r="B50" s="131"/>
      <c r="C50" s="131"/>
      <c r="D50" s="131"/>
      <c r="E50" s="23" t="s">
        <v>204</v>
      </c>
      <c r="F50" s="25" t="s">
        <v>205</v>
      </c>
    </row>
    <row r="51" spans="2:6" s="18" customFormat="1" ht="19.5" customHeight="1">
      <c r="B51" s="128" t="s">
        <v>150</v>
      </c>
      <c r="C51" s="128"/>
      <c r="D51" s="128"/>
      <c r="E51" s="128"/>
      <c r="F51" s="128"/>
    </row>
    <row r="52" spans="1:8" s="19" customFormat="1" ht="19.5" customHeight="1">
      <c r="A52" s="82" t="s">
        <v>341</v>
      </c>
      <c r="B52" s="19">
        <f>SUM(B55:B70)</f>
        <v>2754</v>
      </c>
      <c r="C52" s="19">
        <v>1620</v>
      </c>
      <c r="D52" s="36">
        <f>B52/C52*100</f>
        <v>170</v>
      </c>
      <c r="E52" s="36">
        <f>B52/G52*100</f>
        <v>0.63634368104255</v>
      </c>
      <c r="F52" s="36">
        <f>C52/H52*100</f>
        <v>0.34912137786570463</v>
      </c>
      <c r="G52" s="19">
        <v>432785</v>
      </c>
      <c r="H52" s="19">
        <f>SUM(H54:H70)</f>
        <v>464022</v>
      </c>
    </row>
    <row r="53" spans="1:5" s="18" customFormat="1" ht="19.5" customHeight="1">
      <c r="A53" s="18" t="s">
        <v>179</v>
      </c>
      <c r="E53" s="36"/>
    </row>
    <row r="54" spans="1:8" s="18" customFormat="1" ht="19.5" customHeight="1">
      <c r="A54" s="41">
        <v>9</v>
      </c>
      <c r="B54" s="50" t="s">
        <v>262</v>
      </c>
      <c r="C54" s="18">
        <v>32</v>
      </c>
      <c r="D54" s="50" t="s">
        <v>38</v>
      </c>
      <c r="E54" s="50" t="s">
        <v>262</v>
      </c>
      <c r="F54" s="37">
        <f>C54/H54*100</f>
        <v>0.2324736650926262</v>
      </c>
      <c r="H54" s="18">
        <f>16713-2948</f>
        <v>13765</v>
      </c>
    </row>
    <row r="55" spans="1:8" s="18" customFormat="1" ht="19.5" customHeight="1">
      <c r="A55" s="41">
        <v>10</v>
      </c>
      <c r="B55" s="18">
        <v>44</v>
      </c>
      <c r="C55" s="18">
        <v>44</v>
      </c>
      <c r="D55" s="37">
        <f>B55/C55*100</f>
        <v>100</v>
      </c>
      <c r="E55" s="37">
        <f aca="true" t="shared" si="9" ref="E55:E70">B55/G55*100</f>
        <v>0.4050819370281716</v>
      </c>
      <c r="F55" s="37">
        <f aca="true" t="shared" si="10" ref="F55:F70">C55/H55*100</f>
        <v>0.3188174769944207</v>
      </c>
      <c r="G55" s="18">
        <v>10862</v>
      </c>
      <c r="H55" s="18">
        <f>16755-2954</f>
        <v>13801</v>
      </c>
    </row>
    <row r="56" spans="1:8" s="18" customFormat="1" ht="19.5" customHeight="1">
      <c r="A56" s="41">
        <v>11</v>
      </c>
      <c r="B56" s="18">
        <v>57</v>
      </c>
      <c r="C56" s="18">
        <v>39</v>
      </c>
      <c r="D56" s="37">
        <f aca="true" t="shared" si="11" ref="D56:D70">B56/C56*100</f>
        <v>146.15384615384613</v>
      </c>
      <c r="E56" s="37">
        <f t="shared" si="9"/>
        <v>0.4694449019930819</v>
      </c>
      <c r="F56" s="37">
        <f t="shared" si="10"/>
        <v>0.28450539830755767</v>
      </c>
      <c r="G56" s="18">
        <v>12142</v>
      </c>
      <c r="H56" s="18">
        <f>16653-2945</f>
        <v>13708</v>
      </c>
    </row>
    <row r="57" spans="1:8" s="18" customFormat="1" ht="19.5" customHeight="1">
      <c r="A57" s="41">
        <v>12</v>
      </c>
      <c r="B57" s="18">
        <v>60</v>
      </c>
      <c r="C57" s="18">
        <v>50</v>
      </c>
      <c r="D57" s="37">
        <f t="shared" si="11"/>
        <v>120</v>
      </c>
      <c r="E57" s="37">
        <f t="shared" si="9"/>
        <v>0.4515012416284145</v>
      </c>
      <c r="F57" s="37">
        <f t="shared" si="10"/>
        <v>0.3683512597613084</v>
      </c>
      <c r="G57" s="18">
        <v>13289</v>
      </c>
      <c r="H57" s="18">
        <f>16459-2885</f>
        <v>13574</v>
      </c>
    </row>
    <row r="58" spans="1:8" s="18" customFormat="1" ht="19.5" customHeight="1">
      <c r="A58" s="41">
        <v>13</v>
      </c>
      <c r="B58" s="18">
        <v>78</v>
      </c>
      <c r="C58" s="18">
        <v>40</v>
      </c>
      <c r="D58" s="37">
        <f t="shared" si="11"/>
        <v>195</v>
      </c>
      <c r="E58" s="37">
        <f t="shared" si="9"/>
        <v>0.5550416281221091</v>
      </c>
      <c r="F58" s="37">
        <f t="shared" si="10"/>
        <v>0.3102458698518576</v>
      </c>
      <c r="G58" s="18">
        <v>14053</v>
      </c>
      <c r="H58" s="18">
        <f>15689-2796</f>
        <v>12893</v>
      </c>
    </row>
    <row r="59" spans="1:8" s="18" customFormat="1" ht="19.5" customHeight="1">
      <c r="A59" s="41">
        <v>14</v>
      </c>
      <c r="B59" s="18">
        <v>72</v>
      </c>
      <c r="C59" s="18">
        <v>40</v>
      </c>
      <c r="D59" s="37">
        <f t="shared" si="11"/>
        <v>180</v>
      </c>
      <c r="E59" s="37">
        <f t="shared" si="9"/>
        <v>0.4694835680751174</v>
      </c>
      <c r="F59" s="37">
        <f t="shared" si="10"/>
        <v>0.3141443493285165</v>
      </c>
      <c r="G59" s="18">
        <v>15336</v>
      </c>
      <c r="H59" s="18">
        <f>15446-2713</f>
        <v>12733</v>
      </c>
    </row>
    <row r="60" spans="1:8" s="18" customFormat="1" ht="19.5" customHeight="1">
      <c r="A60" s="41">
        <v>15</v>
      </c>
      <c r="B60" s="18">
        <v>89</v>
      </c>
      <c r="C60" s="18">
        <v>33</v>
      </c>
      <c r="D60" s="37">
        <f t="shared" si="11"/>
        <v>269.6969696969697</v>
      </c>
      <c r="E60" s="37">
        <f t="shared" si="9"/>
        <v>0.5712451861360719</v>
      </c>
      <c r="F60" s="37">
        <f t="shared" si="10"/>
        <v>0.29831856807087326</v>
      </c>
      <c r="G60" s="18">
        <v>15580</v>
      </c>
      <c r="H60" s="18">
        <f>13455-2393</f>
        <v>11062</v>
      </c>
    </row>
    <row r="61" spans="1:8" s="18" customFormat="1" ht="19.5" customHeight="1">
      <c r="A61" s="41">
        <v>16</v>
      </c>
      <c r="B61" s="18">
        <v>106</v>
      </c>
      <c r="C61" s="18">
        <v>52</v>
      </c>
      <c r="D61" s="37">
        <f t="shared" si="11"/>
        <v>203.84615384615384</v>
      </c>
      <c r="E61" s="37">
        <f t="shared" si="9"/>
        <v>0.7351411332269921</v>
      </c>
      <c r="F61" s="37">
        <f t="shared" si="10"/>
        <v>0.5010116581558917</v>
      </c>
      <c r="G61" s="18">
        <v>14419</v>
      </c>
      <c r="H61" s="18">
        <f>12612-2233</f>
        <v>10379</v>
      </c>
    </row>
    <row r="62" spans="1:8" s="18" customFormat="1" ht="19.5" customHeight="1">
      <c r="A62" s="41">
        <v>17</v>
      </c>
      <c r="B62" s="18">
        <v>91</v>
      </c>
      <c r="C62" s="18">
        <v>26</v>
      </c>
      <c r="D62" s="37">
        <f t="shared" si="11"/>
        <v>350</v>
      </c>
      <c r="E62" s="37">
        <f t="shared" si="9"/>
        <v>0.9400826446280992</v>
      </c>
      <c r="F62" s="37">
        <f t="shared" si="10"/>
        <v>0.3336755646817248</v>
      </c>
      <c r="G62" s="18">
        <v>9680</v>
      </c>
      <c r="H62" s="18">
        <f>9292-1500</f>
        <v>7792</v>
      </c>
    </row>
    <row r="63" spans="1:8" s="18" customFormat="1" ht="19.5" customHeight="1">
      <c r="A63" s="41">
        <v>18</v>
      </c>
      <c r="B63" s="18">
        <v>124</v>
      </c>
      <c r="C63" s="18">
        <v>43</v>
      </c>
      <c r="D63" s="37">
        <f t="shared" si="11"/>
        <v>288.3720930232558</v>
      </c>
      <c r="E63" s="37">
        <f t="shared" si="9"/>
        <v>1.4605418138987045</v>
      </c>
      <c r="F63" s="37">
        <f t="shared" si="10"/>
        <v>0.45910740978005554</v>
      </c>
      <c r="G63" s="18">
        <v>8490</v>
      </c>
      <c r="H63" s="18">
        <f>10367-1001</f>
        <v>9366</v>
      </c>
    </row>
    <row r="64" spans="1:8" s="18" customFormat="1" ht="19.5" customHeight="1">
      <c r="A64" s="41">
        <v>19</v>
      </c>
      <c r="B64" s="18">
        <v>94</v>
      </c>
      <c r="C64" s="18">
        <v>47</v>
      </c>
      <c r="D64" s="37">
        <f t="shared" si="11"/>
        <v>200</v>
      </c>
      <c r="E64" s="37">
        <f t="shared" si="9"/>
        <v>1.1155945881794445</v>
      </c>
      <c r="F64" s="37">
        <f t="shared" si="10"/>
        <v>0.4239581454086235</v>
      </c>
      <c r="G64" s="18">
        <v>8426</v>
      </c>
      <c r="H64" s="18">
        <f>12074-988</f>
        <v>11086</v>
      </c>
    </row>
    <row r="65" spans="1:8" s="18" customFormat="1" ht="19.5" customHeight="1">
      <c r="A65" s="41" t="s">
        <v>342</v>
      </c>
      <c r="B65" s="18">
        <v>478</v>
      </c>
      <c r="C65" s="18">
        <v>220</v>
      </c>
      <c r="D65" s="37">
        <f t="shared" si="11"/>
        <v>217.27272727272728</v>
      </c>
      <c r="E65" s="37">
        <f t="shared" si="9"/>
        <v>1.0075672941126874</v>
      </c>
      <c r="F65" s="37">
        <f t="shared" si="10"/>
        <v>0.4490529065969954</v>
      </c>
      <c r="G65" s="18">
        <v>47441</v>
      </c>
      <c r="H65" s="18">
        <f>57593-8601</f>
        <v>48992</v>
      </c>
    </row>
    <row r="66" spans="1:8" s="18" customFormat="1" ht="19.5" customHeight="1">
      <c r="A66" s="41" t="s">
        <v>343</v>
      </c>
      <c r="B66" s="18">
        <v>325</v>
      </c>
      <c r="C66" s="18">
        <v>268</v>
      </c>
      <c r="D66" s="37">
        <f t="shared" si="11"/>
        <v>121.26865671641791</v>
      </c>
      <c r="E66" s="37">
        <f t="shared" si="9"/>
        <v>0.7161745262230058</v>
      </c>
      <c r="F66" s="37">
        <f t="shared" si="10"/>
        <v>0.38453812379831837</v>
      </c>
      <c r="G66" s="18">
        <v>45380</v>
      </c>
      <c r="H66" s="18">
        <f>82935-13241</f>
        <v>69694</v>
      </c>
    </row>
    <row r="67" spans="1:8" s="18" customFormat="1" ht="19.5" customHeight="1">
      <c r="A67" s="41" t="s">
        <v>344</v>
      </c>
      <c r="B67" s="18">
        <v>312</v>
      </c>
      <c r="C67" s="18">
        <v>231</v>
      </c>
      <c r="D67" s="37">
        <f t="shared" si="11"/>
        <v>135.06493506493507</v>
      </c>
      <c r="E67" s="37">
        <f t="shared" si="9"/>
        <v>0.7528594179817576</v>
      </c>
      <c r="F67" s="37">
        <f t="shared" si="10"/>
        <v>0.31113206276516936</v>
      </c>
      <c r="G67" s="18">
        <v>41442</v>
      </c>
      <c r="H67" s="18">
        <f>87619-13374</f>
        <v>74245</v>
      </c>
    </row>
    <row r="68" spans="1:8" s="18" customFormat="1" ht="19.5" customHeight="1">
      <c r="A68" s="41" t="s">
        <v>345</v>
      </c>
      <c r="B68" s="18">
        <v>302</v>
      </c>
      <c r="C68" s="18">
        <v>183</v>
      </c>
      <c r="D68" s="37">
        <f t="shared" si="11"/>
        <v>165.0273224043716</v>
      </c>
      <c r="E68" s="37">
        <f t="shared" si="9"/>
        <v>0.6249870656650318</v>
      </c>
      <c r="F68" s="37">
        <f t="shared" si="10"/>
        <v>0.2833957939728064</v>
      </c>
      <c r="G68" s="18">
        <v>48321</v>
      </c>
      <c r="H68" s="18">
        <f>76163-11589</f>
        <v>64574</v>
      </c>
    </row>
    <row r="69" spans="1:8" s="18" customFormat="1" ht="19.5" customHeight="1">
      <c r="A69" s="41" t="s">
        <v>346</v>
      </c>
      <c r="B69" s="18">
        <v>266</v>
      </c>
      <c r="C69" s="18">
        <v>104</v>
      </c>
      <c r="D69" s="37">
        <f t="shared" si="11"/>
        <v>255.76923076923075</v>
      </c>
      <c r="E69" s="37">
        <f t="shared" si="9"/>
        <v>0.41215389144548253</v>
      </c>
      <c r="F69" s="37">
        <f t="shared" si="10"/>
        <v>0.2907870823430728</v>
      </c>
      <c r="G69" s="18">
        <v>64539</v>
      </c>
      <c r="H69" s="18">
        <f>41555-5790</f>
        <v>35765</v>
      </c>
    </row>
    <row r="70" spans="1:8" s="18" customFormat="1" ht="19.5" customHeight="1">
      <c r="A70" s="22" t="s">
        <v>347</v>
      </c>
      <c r="B70" s="27">
        <v>256</v>
      </c>
      <c r="C70" s="27">
        <v>168</v>
      </c>
      <c r="D70" s="103">
        <f t="shared" si="11"/>
        <v>152.38095238095238</v>
      </c>
      <c r="E70" s="103">
        <f t="shared" si="9"/>
        <v>0.40388104441113826</v>
      </c>
      <c r="F70" s="103">
        <f t="shared" si="10"/>
        <v>0.4138644593895499</v>
      </c>
      <c r="G70" s="18">
        <v>63385</v>
      </c>
      <c r="H70" s="18">
        <f>47966-7373</f>
        <v>40593</v>
      </c>
    </row>
    <row r="71" spans="1:6" s="95" customFormat="1" ht="29.25" customHeight="1">
      <c r="A71" s="144" t="s">
        <v>381</v>
      </c>
      <c r="B71" s="144"/>
      <c r="C71" s="144"/>
      <c r="D71" s="144"/>
      <c r="E71" s="144"/>
      <c r="F71" s="144"/>
    </row>
    <row r="72" s="18" customFormat="1" ht="15.75"/>
    <row r="73" s="18" customFormat="1" ht="15.75"/>
    <row r="74" s="18" customFormat="1" ht="15.75"/>
    <row r="75" s="18" customFormat="1" ht="15.75"/>
    <row r="76" s="18" customFormat="1" ht="15.75"/>
    <row r="77" s="18" customFormat="1" ht="15.75"/>
    <row r="78" s="18" customFormat="1" ht="15.75"/>
    <row r="79" s="18" customFormat="1" ht="15.75"/>
    <row r="80" s="18" customFormat="1" ht="15.75"/>
    <row r="81" s="18" customFormat="1" ht="15.75"/>
    <row r="82" s="18" customFormat="1" ht="15.75"/>
    <row r="83" s="18" customFormat="1" ht="15.75"/>
    <row r="84" s="18" customFormat="1" ht="15.75"/>
    <row r="85" s="18" customFormat="1" ht="15.75"/>
    <row r="86" s="18" customFormat="1" ht="15.75"/>
    <row r="87" s="18" customFormat="1" ht="15.75"/>
    <row r="88" s="18" customFormat="1" ht="15.75"/>
    <row r="89" s="18" customFormat="1" ht="15.75"/>
    <row r="90" s="18" customFormat="1" ht="15.75"/>
    <row r="91" s="18" customFormat="1" ht="15.75"/>
    <row r="92" s="18" customFormat="1" ht="15.75"/>
    <row r="93" s="18" customFormat="1" ht="15.75"/>
    <row r="94" s="18" customFormat="1" ht="15.75"/>
    <row r="95" s="18" customFormat="1" ht="15.75"/>
    <row r="96" s="18" customFormat="1" ht="15.75"/>
    <row r="97" s="18" customFormat="1" ht="15.75"/>
    <row r="98" s="18" customFormat="1" ht="15.75"/>
    <row r="99" s="18" customFormat="1" ht="15.75"/>
    <row r="100" s="18" customFormat="1" ht="15.75"/>
    <row r="101" s="18" customFormat="1" ht="15.75"/>
    <row r="102" s="18" customFormat="1" ht="15.75"/>
    <row r="103" s="18" customFormat="1" ht="15.75"/>
    <row r="104" s="18" customFormat="1" ht="15.75"/>
    <row r="105" s="18" customFormat="1" ht="15.75"/>
    <row r="106" s="18" customFormat="1" ht="15.75"/>
    <row r="107" s="18" customFormat="1" ht="15.75"/>
    <row r="108" s="18" customFormat="1" ht="15.75"/>
    <row r="109" s="18" customFormat="1" ht="15.75"/>
    <row r="110" s="18" customFormat="1" ht="15.75"/>
    <row r="111" s="18" customFormat="1" ht="15.75"/>
    <row r="112" s="18" customFormat="1" ht="15.75"/>
    <row r="113" s="18" customFormat="1" ht="15.75"/>
    <row r="114" s="18" customFormat="1" ht="15.75"/>
    <row r="115" s="18" customFormat="1" ht="15.75"/>
    <row r="116" s="18" customFormat="1" ht="15.75"/>
    <row r="117" s="18" customFormat="1" ht="15.75"/>
    <row r="118" s="18" customFormat="1" ht="15.75"/>
    <row r="119" s="18" customFormat="1" ht="15.75"/>
    <row r="120" s="18" customFormat="1" ht="15.75"/>
    <row r="121" s="18" customFormat="1" ht="15.75"/>
    <row r="122" s="18" customFormat="1" ht="15.75"/>
    <row r="123" s="18" customFormat="1" ht="15.75"/>
    <row r="124" s="18" customFormat="1" ht="15.75"/>
    <row r="125" s="18" customFormat="1" ht="15.75"/>
    <row r="126" s="18" customFormat="1" ht="15.75"/>
    <row r="127" s="18" customFormat="1" ht="15.75"/>
    <row r="128" s="18" customFormat="1" ht="15.75"/>
    <row r="129" s="18" customFormat="1" ht="15.75"/>
    <row r="130" s="18" customFormat="1" ht="15.75"/>
    <row r="131" s="18" customFormat="1" ht="15.75"/>
    <row r="132" s="18" customFormat="1" ht="15.75"/>
    <row r="133" s="18" customFormat="1" ht="15.75"/>
    <row r="134" s="18" customFormat="1" ht="15.75"/>
    <row r="135" s="18" customFormat="1" ht="15.75"/>
    <row r="136" s="18" customFormat="1" ht="15.75"/>
    <row r="137" s="18" customFormat="1" ht="15.75"/>
    <row r="138" s="18" customFormat="1" ht="15.75"/>
    <row r="139" s="18" customFormat="1" ht="15.75"/>
    <row r="140" s="18" customFormat="1" ht="15.75"/>
    <row r="141" s="18" customFormat="1" ht="15.75"/>
    <row r="142" s="18" customFormat="1" ht="15.75"/>
    <row r="143" s="18" customFormat="1" ht="15.75"/>
    <row r="144" s="18" customFormat="1" ht="15.75"/>
    <row r="145" s="18" customFormat="1" ht="15.75"/>
    <row r="146" s="18" customFormat="1" ht="15.75"/>
    <row r="147" s="18" customFormat="1" ht="15.75"/>
    <row r="148" s="18" customFormat="1" ht="15.75"/>
    <row r="149" s="18" customFormat="1" ht="15.75"/>
    <row r="150" s="18" customFormat="1" ht="15.75"/>
    <row r="151" s="18" customFormat="1" ht="15.75"/>
    <row r="152" s="18" customFormat="1" ht="15.75"/>
    <row r="153" s="18" customFormat="1" ht="15.75"/>
    <row r="154" s="18" customFormat="1" ht="15.75"/>
    <row r="155" s="18" customFormat="1" ht="15.75"/>
    <row r="156" s="18" customFormat="1" ht="15.75"/>
    <row r="157" s="18" customFormat="1" ht="15.75"/>
    <row r="158" s="18" customFormat="1" ht="15.75"/>
    <row r="159" s="18" customFormat="1" ht="15.75"/>
    <row r="160" s="18" customFormat="1" ht="15.75"/>
    <row r="161" s="18" customFormat="1" ht="15.75"/>
    <row r="162" s="18" customFormat="1" ht="15.75"/>
    <row r="163" s="18" customFormat="1" ht="15.75"/>
    <row r="164" s="18" customFormat="1" ht="15.75"/>
    <row r="165" s="18" customFormat="1" ht="15.75"/>
    <row r="166" s="18" customFormat="1" ht="15.75"/>
    <row r="167" s="18" customFormat="1" ht="15.75"/>
    <row r="168" s="18" customFormat="1" ht="15.75"/>
    <row r="169" s="18" customFormat="1" ht="15.75"/>
    <row r="170" s="18" customFormat="1" ht="15.75"/>
    <row r="171" s="18" customFormat="1" ht="15.75"/>
    <row r="172" s="18" customFormat="1" ht="15.75"/>
    <row r="173" s="18" customFormat="1" ht="15.75"/>
    <row r="174" s="18" customFormat="1" ht="15.75"/>
    <row r="175" s="18" customFormat="1" ht="15.75"/>
    <row r="176" s="18" customFormat="1" ht="15.75"/>
    <row r="177" s="18" customFormat="1" ht="15.75"/>
    <row r="178" s="18" customFormat="1" ht="15.75"/>
    <row r="179" s="18" customFormat="1" ht="15.75"/>
    <row r="180" s="18" customFormat="1" ht="15.75"/>
    <row r="181" s="18" customFormat="1" ht="15.75"/>
    <row r="182" s="18" customFormat="1" ht="15.75"/>
    <row r="183" s="18" customFormat="1" ht="15.75"/>
    <row r="184" s="18" customFormat="1" ht="15.75"/>
    <row r="185" s="18" customFormat="1" ht="15.75"/>
    <row r="186" s="18" customFormat="1" ht="15.75"/>
    <row r="187" s="18" customFormat="1" ht="15.75"/>
    <row r="188" s="18" customFormat="1" ht="15.75"/>
    <row r="189" s="18" customFormat="1" ht="15.75"/>
    <row r="190" s="18" customFormat="1" ht="15.75"/>
    <row r="191" s="18" customFormat="1" ht="15.75"/>
    <row r="192" s="18" customFormat="1" ht="15.75"/>
    <row r="193" s="18" customFormat="1" ht="15.75"/>
    <row r="194" s="18" customFormat="1" ht="15.75"/>
    <row r="195" s="18" customFormat="1" ht="15.75"/>
    <row r="196" s="18" customFormat="1" ht="15.75"/>
    <row r="197" s="18" customFormat="1" ht="15.75"/>
    <row r="198" s="18" customFormat="1" ht="15.75"/>
    <row r="199" s="18" customFormat="1" ht="15.75"/>
    <row r="200" s="18" customFormat="1" ht="15.75"/>
    <row r="201" s="18" customFormat="1" ht="15.75"/>
    <row r="202" s="18" customFormat="1" ht="15.75"/>
    <row r="203" s="18" customFormat="1" ht="15.75"/>
    <row r="204" s="18" customFormat="1" ht="15.75"/>
    <row r="205" s="18" customFormat="1" ht="15.75"/>
    <row r="206" s="18" customFormat="1" ht="15.75"/>
    <row r="207" s="18" customFormat="1" ht="15.75"/>
    <row r="208" s="18" customFormat="1" ht="15.75"/>
    <row r="209" s="18" customFormat="1" ht="15.75"/>
    <row r="210" s="18" customFormat="1" ht="15.75"/>
    <row r="211" s="18" customFormat="1" ht="15.75"/>
    <row r="212" s="18" customFormat="1" ht="15.75"/>
    <row r="213" s="18" customFormat="1" ht="15.75"/>
    <row r="214" s="18" customFormat="1" ht="15.75"/>
    <row r="215" s="18" customFormat="1" ht="15.75"/>
    <row r="216" s="18" customFormat="1" ht="15.75"/>
    <row r="217" s="18" customFormat="1" ht="15.75"/>
    <row r="218" s="18" customFormat="1" ht="15.75"/>
    <row r="219" s="18" customFormat="1" ht="15.75"/>
    <row r="220" s="18" customFormat="1" ht="15.75"/>
    <row r="221" s="18" customFormat="1" ht="15.75"/>
    <row r="222" s="18" customFormat="1" ht="15.75"/>
    <row r="223" s="18" customFormat="1" ht="15.75"/>
    <row r="224" s="18" customFormat="1" ht="15.75"/>
    <row r="225" s="18" customFormat="1" ht="15.75"/>
    <row r="226" s="18" customFormat="1" ht="15.75"/>
    <row r="227" s="18" customFormat="1" ht="15.75"/>
    <row r="228" s="18" customFormat="1" ht="15.75"/>
    <row r="229" s="18" customFormat="1" ht="15.75"/>
    <row r="230" s="18" customFormat="1" ht="15.75"/>
    <row r="231" s="18" customFormat="1" ht="15.75"/>
    <row r="232" s="18" customFormat="1" ht="15.75"/>
    <row r="233" s="18" customFormat="1" ht="15.75"/>
    <row r="234" s="18" customFormat="1" ht="15.75"/>
    <row r="235" s="18" customFormat="1" ht="15.75"/>
    <row r="236" s="18" customFormat="1" ht="15.75"/>
    <row r="237" s="18" customFormat="1" ht="15.75"/>
    <row r="238" s="18" customFormat="1" ht="15.75"/>
    <row r="239" s="18" customFormat="1" ht="15.75"/>
    <row r="240" s="18" customFormat="1" ht="15.75"/>
    <row r="241" s="18" customFormat="1" ht="15.75"/>
    <row r="242" s="18" customFormat="1" ht="15.75"/>
    <row r="243" s="18" customFormat="1" ht="15.75"/>
    <row r="244" s="18" customFormat="1" ht="15.75"/>
    <row r="245" s="18" customFormat="1" ht="15.75"/>
    <row r="246" s="18" customFormat="1" ht="15.75"/>
    <row r="247" s="18" customFormat="1" ht="15.75"/>
    <row r="248" s="18" customFormat="1" ht="15.75"/>
    <row r="249" s="18" customFormat="1" ht="15.75"/>
    <row r="250" s="18" customFormat="1" ht="15.75"/>
    <row r="251" s="18" customFormat="1" ht="15.75"/>
    <row r="252" s="18" customFormat="1" ht="15.75"/>
    <row r="253" s="18" customFormat="1" ht="15.75"/>
    <row r="254" s="18" customFormat="1" ht="15.75"/>
    <row r="255" s="18" customFormat="1" ht="15.75"/>
    <row r="256" s="18" customFormat="1" ht="15.75"/>
    <row r="257" s="18" customFormat="1" ht="15.75"/>
    <row r="258" s="18" customFormat="1" ht="15.75"/>
    <row r="259" s="18" customFormat="1" ht="15.75"/>
    <row r="260" s="18" customFormat="1" ht="15.75"/>
    <row r="261" s="18" customFormat="1" ht="15.75"/>
    <row r="262" s="18" customFormat="1" ht="15.75"/>
    <row r="263" s="18" customFormat="1" ht="15.75"/>
    <row r="264" s="18" customFormat="1" ht="15.75"/>
    <row r="265" s="18" customFormat="1" ht="15.75"/>
    <row r="266" s="18" customFormat="1" ht="15.75"/>
    <row r="267" s="18" customFormat="1" ht="15.75"/>
    <row r="268" s="18" customFormat="1" ht="15.75"/>
    <row r="269" s="18" customFormat="1" ht="15.75"/>
    <row r="270" s="18" customFormat="1" ht="15.75"/>
    <row r="271" s="18" customFormat="1" ht="15.75"/>
    <row r="272" s="18" customFormat="1" ht="15.75"/>
    <row r="273" s="18" customFormat="1" ht="15.75"/>
    <row r="274" s="18" customFormat="1" ht="15.75"/>
    <row r="275" s="18" customFormat="1" ht="15.75"/>
    <row r="276" s="18" customFormat="1" ht="15.75"/>
    <row r="277" s="18" customFormat="1" ht="15.75"/>
    <row r="278" s="18" customFormat="1" ht="15.75"/>
    <row r="279" s="18" customFormat="1" ht="15.75"/>
    <row r="280" s="18" customFormat="1" ht="15.75"/>
    <row r="281" s="18" customFormat="1" ht="15.75"/>
    <row r="282" s="18" customFormat="1" ht="15.75"/>
    <row r="283" s="18" customFormat="1" ht="15.75"/>
    <row r="284" s="18" customFormat="1" ht="15.75"/>
    <row r="285" s="18" customFormat="1" ht="15.75"/>
    <row r="286" s="18" customFormat="1" ht="15.75"/>
    <row r="287" s="18" customFormat="1" ht="15.75"/>
    <row r="288" s="18" customFormat="1" ht="15.75"/>
    <row r="289" s="18" customFormat="1" ht="15.75"/>
    <row r="290" s="18" customFormat="1" ht="15.75"/>
    <row r="291" s="18" customFormat="1" ht="15.75"/>
    <row r="292" s="18" customFormat="1" ht="15.75"/>
    <row r="293" s="18" customFormat="1" ht="15.75"/>
    <row r="294" s="18" customFormat="1" ht="15.75"/>
    <row r="295" s="18" customFormat="1" ht="15.75"/>
    <row r="296" s="18" customFormat="1" ht="15.75"/>
    <row r="297" s="18" customFormat="1" ht="15.75"/>
    <row r="298" s="18" customFormat="1" ht="15.75"/>
    <row r="299" s="18" customFormat="1" ht="15.75"/>
    <row r="300" s="18" customFormat="1" ht="15.75"/>
    <row r="301" s="18" customFormat="1" ht="15.75"/>
    <row r="302" s="18" customFormat="1" ht="15.75"/>
    <row r="303" s="18" customFormat="1" ht="15.75"/>
    <row r="304" s="18" customFormat="1" ht="15.75"/>
    <row r="305" s="18" customFormat="1" ht="15.75"/>
    <row r="306" s="18" customFormat="1" ht="15.75"/>
    <row r="307" s="18" customFormat="1" ht="15.75"/>
    <row r="308" s="18" customFormat="1" ht="15.75"/>
    <row r="309" s="18" customFormat="1" ht="15.75"/>
    <row r="310" s="18" customFormat="1" ht="15.75"/>
    <row r="311" s="18" customFormat="1" ht="15.75"/>
    <row r="312" s="18" customFormat="1" ht="15.75"/>
    <row r="313" s="18" customFormat="1" ht="15.75"/>
    <row r="314" s="18" customFormat="1" ht="15.75"/>
    <row r="315" s="18" customFormat="1" ht="15.75"/>
    <row r="316" s="18" customFormat="1" ht="15.75"/>
    <row r="317" s="18" customFormat="1" ht="15.75"/>
    <row r="318" s="18" customFormat="1" ht="15.75"/>
    <row r="319" s="18" customFormat="1" ht="15.75"/>
    <row r="320" s="18" customFormat="1" ht="15.75"/>
    <row r="321" s="18" customFormat="1" ht="15.75"/>
    <row r="322" s="18" customFormat="1" ht="15.75"/>
    <row r="323" s="18" customFormat="1" ht="15.75"/>
    <row r="324" s="18" customFormat="1" ht="15.75"/>
    <row r="325" s="18" customFormat="1" ht="15.75"/>
    <row r="326" s="18" customFormat="1" ht="15.75"/>
    <row r="327" s="18" customFormat="1" ht="15.75"/>
    <row r="328" s="18" customFormat="1" ht="15.75"/>
    <row r="329" s="18" customFormat="1" ht="15.75"/>
    <row r="330" s="18" customFormat="1" ht="15.75"/>
    <row r="331" s="18" customFormat="1" ht="15.75"/>
    <row r="332" s="18" customFormat="1" ht="15.75"/>
    <row r="333" s="18" customFormat="1" ht="15.75"/>
    <row r="334" s="18" customFormat="1" ht="15.75"/>
    <row r="335" s="18" customFormat="1" ht="15.75"/>
    <row r="336" s="18" customFormat="1" ht="15.75"/>
    <row r="337" s="18" customFormat="1" ht="15.75"/>
    <row r="338" s="18" customFormat="1" ht="15.75"/>
    <row r="339" s="18" customFormat="1" ht="15.75"/>
    <row r="340" s="18" customFormat="1" ht="15.75"/>
    <row r="341" s="18" customFormat="1" ht="15.75"/>
    <row r="342" s="18" customFormat="1" ht="15.75"/>
    <row r="343" s="18" customFormat="1" ht="15.75"/>
    <row r="344" s="18" customFormat="1" ht="15.75"/>
    <row r="345" s="18" customFormat="1" ht="15.75"/>
    <row r="346" s="18" customFormat="1" ht="15.75"/>
    <row r="347" s="18" customFormat="1" ht="15.75"/>
    <row r="348" s="18" customFormat="1" ht="15.75"/>
    <row r="349" s="18" customFormat="1" ht="15.75"/>
    <row r="350" s="18" customFormat="1" ht="15.75"/>
    <row r="351" s="18" customFormat="1" ht="15.75"/>
    <row r="352" s="18" customFormat="1" ht="15.75"/>
    <row r="353" s="18" customFormat="1" ht="15.75"/>
    <row r="354" s="18" customFormat="1" ht="15.75"/>
    <row r="355" s="18" customFormat="1" ht="15.75"/>
    <row r="356" s="18" customFormat="1" ht="15.75"/>
    <row r="357" s="18" customFormat="1" ht="15.75"/>
    <row r="358" s="18" customFormat="1" ht="15.75"/>
    <row r="359" s="18" customFormat="1" ht="15.75"/>
    <row r="360" s="18" customFormat="1" ht="15.75"/>
    <row r="361" s="18" customFormat="1" ht="15.75"/>
    <row r="362" s="18" customFormat="1" ht="15.75"/>
    <row r="363" s="18" customFormat="1" ht="15.75"/>
    <row r="364" s="18" customFormat="1" ht="15.75"/>
    <row r="365" s="18" customFormat="1" ht="15.75"/>
    <row r="366" s="18" customFormat="1" ht="15.75"/>
    <row r="367" s="18" customFormat="1" ht="15.75"/>
    <row r="368" s="18" customFormat="1" ht="15.75"/>
    <row r="369" s="18" customFormat="1" ht="15.75"/>
    <row r="370" s="18" customFormat="1" ht="15.75"/>
    <row r="371" s="18" customFormat="1" ht="15.75"/>
    <row r="372" s="18" customFormat="1" ht="15.75"/>
    <row r="373" s="18" customFormat="1" ht="15.75"/>
    <row r="374" s="18" customFormat="1" ht="15.75"/>
    <row r="375" s="18" customFormat="1" ht="15.75"/>
    <row r="376" s="18" customFormat="1" ht="15.75"/>
    <row r="377" s="18" customFormat="1" ht="15.75"/>
    <row r="378" s="18" customFormat="1" ht="15.75"/>
    <row r="379" s="18" customFormat="1" ht="15.75"/>
    <row r="380" s="18" customFormat="1" ht="15.75"/>
    <row r="381" s="18" customFormat="1" ht="15.75"/>
    <row r="382" s="18" customFormat="1" ht="15.75"/>
    <row r="383" s="18" customFormat="1" ht="15.75"/>
    <row r="384" s="18" customFormat="1" ht="15.75"/>
    <row r="385" s="18" customFormat="1" ht="15.75"/>
    <row r="386" s="18" customFormat="1" ht="15.75"/>
    <row r="387" s="18" customFormat="1" ht="15.75"/>
    <row r="388" s="18" customFormat="1" ht="15.75"/>
    <row r="389" s="18" customFormat="1" ht="15.75"/>
    <row r="390" s="18" customFormat="1" ht="15.75"/>
    <row r="391" s="18" customFormat="1" ht="15.75"/>
    <row r="392" s="18" customFormat="1" ht="15.75"/>
    <row r="393" s="18" customFormat="1" ht="15.75"/>
    <row r="394" s="18" customFormat="1" ht="15.75"/>
    <row r="395" s="18" customFormat="1" ht="15.75"/>
    <row r="396" s="18" customFormat="1" ht="15.75"/>
    <row r="397" s="18" customFormat="1" ht="15.75"/>
    <row r="398" s="18" customFormat="1" ht="15.75"/>
    <row r="399" s="18" customFormat="1" ht="15.75"/>
    <row r="400" s="18" customFormat="1" ht="15.75"/>
    <row r="401" s="18" customFormat="1" ht="15.75"/>
    <row r="402" s="18" customFormat="1" ht="15.75"/>
    <row r="403" s="18" customFormat="1" ht="15.75"/>
    <row r="404" s="18" customFormat="1" ht="15.75"/>
    <row r="405" s="18" customFormat="1" ht="15.75"/>
    <row r="406" s="18" customFormat="1" ht="15.75"/>
    <row r="407" s="18" customFormat="1" ht="15.75"/>
    <row r="408" s="18" customFormat="1" ht="15.75"/>
    <row r="409" s="18" customFormat="1" ht="15.75"/>
    <row r="410" s="18" customFormat="1" ht="15.75"/>
    <row r="411" s="18" customFormat="1" ht="15.75"/>
    <row r="412" s="18" customFormat="1" ht="15.75"/>
    <row r="413" s="18" customFormat="1" ht="15.75"/>
    <row r="414" s="18" customFormat="1" ht="15.75"/>
    <row r="415" s="18" customFormat="1" ht="15.75"/>
    <row r="416" s="18" customFormat="1" ht="15.75"/>
    <row r="417" s="18" customFormat="1" ht="15.75"/>
    <row r="418" s="18" customFormat="1" ht="15.75"/>
    <row r="419" s="18" customFormat="1" ht="15.75"/>
    <row r="420" s="18" customFormat="1" ht="15.75"/>
    <row r="421" s="18" customFormat="1" ht="15.75"/>
    <row r="422" s="18" customFormat="1" ht="15.75"/>
    <row r="423" s="18" customFormat="1" ht="15.75"/>
    <row r="424" s="18" customFormat="1" ht="15.75"/>
    <row r="425" s="18" customFormat="1" ht="15.75"/>
    <row r="426" s="18" customFormat="1" ht="15.75"/>
    <row r="427" s="18" customFormat="1" ht="15.75"/>
    <row r="428" s="18" customFormat="1" ht="15.75"/>
    <row r="429" s="18" customFormat="1" ht="15.75"/>
    <row r="430" s="18" customFormat="1" ht="15.75"/>
    <row r="431" s="18" customFormat="1" ht="15.75"/>
    <row r="432" s="18" customFormat="1" ht="15.75"/>
    <row r="433" s="18" customFormat="1" ht="15.75"/>
    <row r="434" s="18" customFormat="1" ht="15.75"/>
    <row r="435" s="18" customFormat="1" ht="15.75"/>
    <row r="436" s="18" customFormat="1" ht="15.75"/>
    <row r="437" s="18" customFormat="1" ht="15.75"/>
    <row r="438" s="18" customFormat="1" ht="15.75"/>
    <row r="439" s="18" customFormat="1" ht="15.75"/>
    <row r="440" s="18" customFormat="1" ht="15.75"/>
    <row r="441" s="18" customFormat="1" ht="15.75"/>
    <row r="442" s="18" customFormat="1" ht="15.75"/>
    <row r="443" s="18" customFormat="1" ht="15.75"/>
    <row r="444" s="18" customFormat="1" ht="15.75"/>
    <row r="445" s="18" customFormat="1" ht="15.75"/>
    <row r="446" s="18" customFormat="1" ht="15.75"/>
    <row r="447" s="18" customFormat="1" ht="15.75"/>
    <row r="448" s="18" customFormat="1" ht="15.75"/>
    <row r="449" s="18" customFormat="1" ht="15.75"/>
    <row r="450" s="18" customFormat="1" ht="15.75"/>
    <row r="451" s="18" customFormat="1" ht="15.75"/>
    <row r="452" s="18" customFormat="1" ht="15.75"/>
    <row r="453" s="18" customFormat="1" ht="15.75"/>
    <row r="454" s="18" customFormat="1" ht="15.75"/>
    <row r="455" s="18" customFormat="1" ht="15.75"/>
    <row r="456" s="18" customFormat="1" ht="15.75"/>
    <row r="457" s="18" customFormat="1" ht="15.75"/>
    <row r="458" s="18" customFormat="1" ht="15.75"/>
    <row r="459" s="18" customFormat="1" ht="15.75"/>
    <row r="460" s="18" customFormat="1" ht="15.75"/>
    <row r="461" s="18" customFormat="1" ht="15.75"/>
    <row r="462" s="18" customFormat="1" ht="15.75"/>
    <row r="463" s="18" customFormat="1" ht="15.75"/>
    <row r="464" s="18" customFormat="1" ht="15.75"/>
    <row r="465" s="18" customFormat="1" ht="15.75"/>
    <row r="466" s="18" customFormat="1" ht="15.75"/>
    <row r="467" s="18" customFormat="1" ht="15.75"/>
    <row r="468" s="18" customFormat="1" ht="15.75"/>
    <row r="469" s="18" customFormat="1" ht="15.75"/>
    <row r="470" s="18" customFormat="1" ht="15.75"/>
    <row r="471" s="18" customFormat="1" ht="15.75"/>
    <row r="472" s="18" customFormat="1" ht="15.75"/>
    <row r="473" s="18" customFormat="1" ht="15.75"/>
    <row r="474" s="18" customFormat="1" ht="15.75"/>
    <row r="475" s="18" customFormat="1" ht="15.75"/>
    <row r="476" s="18" customFormat="1" ht="15.75"/>
    <row r="477" s="18" customFormat="1" ht="15.75"/>
    <row r="478" s="18" customFormat="1" ht="15.75"/>
    <row r="479" s="18" customFormat="1" ht="15.75"/>
    <row r="480" s="18" customFormat="1" ht="15.75"/>
    <row r="481" s="18" customFormat="1" ht="15.75"/>
    <row r="482" s="18" customFormat="1" ht="15.75"/>
    <row r="483" s="18" customFormat="1" ht="15.75"/>
    <row r="484" s="18" customFormat="1" ht="15.75"/>
    <row r="485" s="18" customFormat="1" ht="15.75"/>
    <row r="486" s="18" customFormat="1" ht="15.75"/>
    <row r="487" s="18" customFormat="1" ht="15.75"/>
    <row r="488" s="18" customFormat="1" ht="15.75"/>
    <row r="489" s="18" customFormat="1" ht="15.75"/>
    <row r="490" s="18" customFormat="1" ht="15.75"/>
    <row r="491" s="18" customFormat="1" ht="15.75"/>
    <row r="492" s="18" customFormat="1" ht="15.75"/>
    <row r="493" s="18" customFormat="1" ht="15.75"/>
    <row r="494" s="18" customFormat="1" ht="15.75"/>
    <row r="495" s="18" customFormat="1" ht="15.75"/>
    <row r="496" s="18" customFormat="1" ht="15.75"/>
    <row r="497" s="18" customFormat="1" ht="15.75"/>
    <row r="498" s="18" customFormat="1" ht="15.75"/>
    <row r="499" s="18" customFormat="1" ht="15.75"/>
    <row r="500" s="18" customFormat="1" ht="15.75"/>
    <row r="501" s="18" customFormat="1" ht="15.75"/>
    <row r="502" s="18" customFormat="1" ht="15.75"/>
    <row r="503" s="18" customFormat="1" ht="15.75"/>
    <row r="504" s="18" customFormat="1" ht="15.75"/>
    <row r="505" s="18" customFormat="1" ht="15.75"/>
    <row r="506" s="18" customFormat="1" ht="15.75"/>
    <row r="507" s="18" customFormat="1" ht="15.75"/>
    <row r="508" s="18" customFormat="1" ht="15.75"/>
    <row r="509" s="18" customFormat="1" ht="15.75"/>
    <row r="510" s="18" customFormat="1" ht="15.75"/>
    <row r="511" s="18" customFormat="1" ht="15.75"/>
    <row r="512" s="18" customFormat="1" ht="15.75"/>
    <row r="513" s="18" customFormat="1" ht="15.75"/>
    <row r="514" s="18" customFormat="1" ht="15.75"/>
    <row r="515" s="18" customFormat="1" ht="15.75"/>
    <row r="516" s="18" customFormat="1" ht="15.75"/>
    <row r="517" s="18" customFormat="1" ht="15.75"/>
    <row r="518" s="18" customFormat="1" ht="15.75"/>
    <row r="519" s="18" customFormat="1" ht="15.75"/>
    <row r="520" s="18" customFormat="1" ht="15.75"/>
    <row r="521" s="18" customFormat="1" ht="15.75"/>
    <row r="522" s="18" customFormat="1" ht="15.75"/>
    <row r="523" s="18" customFormat="1" ht="15.75"/>
    <row r="524" s="18" customFormat="1" ht="15.75"/>
    <row r="525" s="18" customFormat="1" ht="15.75"/>
    <row r="526" s="18" customFormat="1" ht="15.75"/>
    <row r="527" s="18" customFormat="1" ht="15.75"/>
    <row r="528" s="18" customFormat="1" ht="15.75"/>
    <row r="529" s="18" customFormat="1" ht="15.75"/>
    <row r="530" s="18" customFormat="1" ht="15.75"/>
    <row r="531" s="18" customFormat="1" ht="15.75"/>
    <row r="532" s="18" customFormat="1" ht="15.75"/>
    <row r="533" s="18" customFormat="1" ht="15.75"/>
    <row r="534" s="18" customFormat="1" ht="15.75"/>
    <row r="535" s="18" customFormat="1" ht="15.75"/>
    <row r="536" s="18" customFormat="1" ht="15.75"/>
    <row r="537" s="18" customFormat="1" ht="15.75"/>
    <row r="538" s="18" customFormat="1" ht="15.75"/>
    <row r="539" s="18" customFormat="1" ht="15.75"/>
    <row r="540" s="18" customFormat="1" ht="15.75"/>
    <row r="541" s="18" customFormat="1" ht="15.75"/>
    <row r="542" s="18" customFormat="1" ht="15.75"/>
    <row r="543" s="18" customFormat="1" ht="15.75"/>
    <row r="544" s="18" customFormat="1" ht="15.75"/>
    <row r="545" s="18" customFormat="1" ht="15.75"/>
    <row r="546" s="18" customFormat="1" ht="15.75"/>
    <row r="547" s="18" customFormat="1" ht="15.75"/>
    <row r="548" s="18" customFormat="1" ht="15.75"/>
    <row r="549" s="18" customFormat="1" ht="15.75"/>
    <row r="550" s="18" customFormat="1" ht="15.75"/>
    <row r="551" s="18" customFormat="1" ht="15.75"/>
    <row r="552" s="18" customFormat="1" ht="15.75"/>
    <row r="553" s="18" customFormat="1" ht="15.75"/>
    <row r="554" s="18" customFormat="1" ht="15.75"/>
    <row r="555" s="18" customFormat="1" ht="15.75"/>
    <row r="556" s="18" customFormat="1" ht="15.75"/>
    <row r="557" s="18" customFormat="1" ht="15.75"/>
    <row r="558" s="18" customFormat="1" ht="15.75"/>
    <row r="559" s="18" customFormat="1" ht="15.75"/>
    <row r="560" s="18" customFormat="1" ht="15.75"/>
    <row r="561" s="18" customFormat="1" ht="15.75"/>
    <row r="562" s="18" customFormat="1" ht="15.75"/>
    <row r="563" s="18" customFormat="1" ht="15.75"/>
    <row r="564" s="18" customFormat="1" ht="15.75"/>
    <row r="565" s="18" customFormat="1" ht="15.75"/>
    <row r="566" s="18" customFormat="1" ht="15.75"/>
    <row r="567" s="18" customFormat="1" ht="15.75"/>
    <row r="568" s="18" customFormat="1" ht="15.75"/>
    <row r="569" s="18" customFormat="1" ht="15.75"/>
    <row r="570" s="18" customFormat="1" ht="15.75"/>
    <row r="571" s="18" customFormat="1" ht="15.75"/>
    <row r="572" s="18" customFormat="1" ht="15.75"/>
    <row r="573" s="18" customFormat="1" ht="15.75"/>
    <row r="574" s="18" customFormat="1" ht="15.75"/>
    <row r="575" s="18" customFormat="1" ht="15.75"/>
    <row r="576" s="18" customFormat="1" ht="15.75"/>
    <row r="577" s="18" customFormat="1" ht="15.75"/>
    <row r="578" s="18" customFormat="1" ht="15.75"/>
    <row r="579" s="18" customFormat="1" ht="15.75"/>
    <row r="580" s="18" customFormat="1" ht="15.75"/>
    <row r="581" s="18" customFormat="1" ht="15.75"/>
    <row r="582" s="18" customFormat="1" ht="15.75"/>
    <row r="583" s="18" customFormat="1" ht="15.75"/>
    <row r="584" s="18" customFormat="1" ht="15.75"/>
    <row r="585" s="18" customFormat="1" ht="15.75"/>
    <row r="586" s="18" customFormat="1" ht="15.75"/>
    <row r="587" s="18" customFormat="1" ht="15.75"/>
    <row r="588" s="18" customFormat="1" ht="15.75"/>
    <row r="589" s="18" customFormat="1" ht="15.75"/>
    <row r="590" s="18" customFormat="1" ht="15.75"/>
    <row r="591" s="18" customFormat="1" ht="15.75"/>
    <row r="592" s="18" customFormat="1" ht="15.75"/>
    <row r="593" s="18" customFormat="1" ht="15.75"/>
    <row r="594" s="18" customFormat="1" ht="15.75"/>
    <row r="595" s="18" customFormat="1" ht="15.75"/>
    <row r="596" s="18" customFormat="1" ht="15.75"/>
    <row r="597" s="18" customFormat="1" ht="15.75"/>
    <row r="598" s="18" customFormat="1" ht="15.75"/>
    <row r="599" s="18" customFormat="1" ht="15.75"/>
    <row r="600" s="18" customFormat="1" ht="15.75"/>
    <row r="601" s="18" customFormat="1" ht="15.75"/>
    <row r="602" s="18" customFormat="1" ht="15.75"/>
    <row r="603" s="18" customFormat="1" ht="15.75"/>
    <row r="604" s="18" customFormat="1" ht="15.75"/>
    <row r="605" s="18" customFormat="1" ht="15.75"/>
    <row r="606" s="18" customFormat="1" ht="15.75"/>
    <row r="607" s="18" customFormat="1" ht="15.75"/>
    <row r="608" s="18" customFormat="1" ht="15.75"/>
    <row r="609" s="18" customFormat="1" ht="15.75"/>
    <row r="610" s="18" customFormat="1" ht="15.75"/>
    <row r="611" s="18" customFormat="1" ht="15.75"/>
    <row r="612" s="18" customFormat="1" ht="15.75"/>
    <row r="613" s="18" customFormat="1" ht="15.75"/>
    <row r="614" s="18" customFormat="1" ht="15.75"/>
    <row r="615" s="18" customFormat="1" ht="15.75"/>
    <row r="616" s="18" customFormat="1" ht="15.75"/>
    <row r="617" s="18" customFormat="1" ht="15.75"/>
    <row r="618" s="18" customFormat="1" ht="15.75"/>
    <row r="619" s="18" customFormat="1" ht="15.75"/>
    <row r="620" s="18" customFormat="1" ht="15.75"/>
    <row r="621" s="18" customFormat="1" ht="15.75"/>
    <row r="622" s="18" customFormat="1" ht="15.75"/>
    <row r="623" s="18" customFormat="1" ht="15.75"/>
    <row r="624" s="18" customFormat="1" ht="15.75"/>
    <row r="625" s="18" customFormat="1" ht="15.75"/>
    <row r="626" s="18" customFormat="1" ht="15.75"/>
    <row r="627" s="18" customFormat="1" ht="15.75"/>
    <row r="628" s="18" customFormat="1" ht="15.75"/>
    <row r="629" s="18" customFormat="1" ht="15.75"/>
    <row r="630" s="18" customFormat="1" ht="15.75"/>
    <row r="631" s="18" customFormat="1" ht="15.75"/>
    <row r="632" s="18" customFormat="1" ht="15.75"/>
    <row r="633" s="18" customFormat="1" ht="15.75"/>
    <row r="634" s="18" customFormat="1" ht="15.75"/>
    <row r="635" s="18" customFormat="1" ht="15.75"/>
    <row r="636" s="18" customFormat="1" ht="15.75"/>
    <row r="637" s="18" customFormat="1" ht="15.75"/>
    <row r="638" s="18" customFormat="1" ht="15.75"/>
    <row r="639" s="18" customFormat="1" ht="15.75"/>
    <row r="640" s="18" customFormat="1" ht="15.75"/>
    <row r="641" s="18" customFormat="1" ht="15.75"/>
    <row r="642" s="18" customFormat="1" ht="15.75"/>
    <row r="643" s="18" customFormat="1" ht="15.75"/>
    <row r="644" s="18" customFormat="1" ht="15.75"/>
    <row r="645" s="18" customFormat="1" ht="15.75"/>
    <row r="646" s="18" customFormat="1" ht="15.75"/>
    <row r="647" s="18" customFormat="1" ht="15.75"/>
    <row r="648" s="18" customFormat="1" ht="15.75"/>
    <row r="649" s="18" customFormat="1" ht="15.75"/>
    <row r="650" s="18" customFormat="1" ht="15.75"/>
    <row r="651" s="18" customFormat="1" ht="15.75"/>
    <row r="652" s="18" customFormat="1" ht="15.75"/>
    <row r="653" s="18" customFormat="1" ht="15.75"/>
    <row r="654" s="18" customFormat="1" ht="15.75"/>
    <row r="655" s="18" customFormat="1" ht="15.75"/>
    <row r="656" s="18" customFormat="1" ht="15.75"/>
    <row r="657" s="18" customFormat="1" ht="15.75"/>
    <row r="658" s="18" customFormat="1" ht="15.75"/>
    <row r="659" s="18" customFormat="1" ht="15.75"/>
    <row r="660" s="18" customFormat="1" ht="15.75"/>
    <row r="661" s="18" customFormat="1" ht="15.75"/>
    <row r="662" s="18" customFormat="1" ht="15.75"/>
    <row r="663" s="18" customFormat="1" ht="15.75"/>
    <row r="664" s="18" customFormat="1" ht="15.75"/>
    <row r="665" s="18" customFormat="1" ht="15.75"/>
    <row r="666" s="18" customFormat="1" ht="15.75"/>
    <row r="667" s="18" customFormat="1" ht="15.75"/>
    <row r="668" s="18" customFormat="1" ht="15.75"/>
    <row r="669" s="18" customFormat="1" ht="15.75"/>
    <row r="670" s="18" customFormat="1" ht="15.75"/>
    <row r="671" s="18" customFormat="1" ht="15.75"/>
    <row r="672" s="18" customFormat="1" ht="15.75"/>
    <row r="673" s="18" customFormat="1" ht="15.75"/>
    <row r="674" s="18" customFormat="1" ht="15.75"/>
    <row r="675" s="18" customFormat="1" ht="15.75"/>
    <row r="676" s="18" customFormat="1" ht="15.75"/>
    <row r="677" s="18" customFormat="1" ht="15.75"/>
    <row r="678" s="18" customFormat="1" ht="15.75"/>
    <row r="679" s="18" customFormat="1" ht="15.75"/>
    <row r="680" s="18" customFormat="1" ht="15.75"/>
    <row r="681" s="18" customFormat="1" ht="15.75"/>
    <row r="682" s="18" customFormat="1" ht="15.75"/>
    <row r="683" s="18" customFormat="1" ht="15.75"/>
    <row r="684" s="18" customFormat="1" ht="15.75"/>
    <row r="685" s="18" customFormat="1" ht="15.75"/>
    <row r="686" s="18" customFormat="1" ht="15.75"/>
    <row r="687" s="18" customFormat="1" ht="15.75"/>
    <row r="688" s="18" customFormat="1" ht="15.75"/>
    <row r="689" s="18" customFormat="1" ht="15.75"/>
    <row r="690" s="18" customFormat="1" ht="15.75"/>
    <row r="691" s="18" customFormat="1" ht="15.75"/>
    <row r="692" s="18" customFormat="1" ht="15.75"/>
    <row r="693" s="18" customFormat="1" ht="15.75"/>
    <row r="694" s="18" customFormat="1" ht="15.75"/>
    <row r="695" s="18" customFormat="1" ht="15.75"/>
    <row r="696" s="18" customFormat="1" ht="15.75"/>
    <row r="697" s="18" customFormat="1" ht="15.75"/>
    <row r="698" s="18" customFormat="1" ht="15.75"/>
    <row r="699" s="18" customFormat="1" ht="15.75"/>
    <row r="700" s="18" customFormat="1" ht="15.75"/>
    <row r="701" s="18" customFormat="1" ht="15.75"/>
    <row r="702" s="18" customFormat="1" ht="15.75"/>
    <row r="703" s="18" customFormat="1" ht="15.75"/>
    <row r="704" s="18" customFormat="1" ht="15.75"/>
    <row r="705" s="18" customFormat="1" ht="15.75"/>
    <row r="706" s="18" customFormat="1" ht="15.75"/>
    <row r="707" s="18" customFormat="1" ht="15.75"/>
    <row r="708" s="18" customFormat="1" ht="15.75"/>
    <row r="709" s="18" customFormat="1" ht="15.75"/>
    <row r="710" s="18" customFormat="1" ht="15.75"/>
    <row r="711" s="18" customFormat="1" ht="15.75"/>
    <row r="712" s="18" customFormat="1" ht="15.75"/>
    <row r="713" s="18" customFormat="1" ht="15.75"/>
    <row r="714" s="18" customFormat="1" ht="15.75"/>
    <row r="715" s="18" customFormat="1" ht="15.75"/>
    <row r="716" s="18" customFormat="1" ht="15.75"/>
    <row r="717" s="18" customFormat="1" ht="15.75"/>
    <row r="718" s="18" customFormat="1" ht="15.75"/>
    <row r="719" s="18" customFormat="1" ht="15.75"/>
    <row r="720" s="18" customFormat="1" ht="15.75"/>
    <row r="721" s="18" customFormat="1" ht="15.75"/>
    <row r="722" s="18" customFormat="1" ht="15.75"/>
    <row r="723" s="18" customFormat="1" ht="15.75"/>
    <row r="724" s="18" customFormat="1" ht="15.75"/>
    <row r="725" s="18" customFormat="1" ht="15.75"/>
    <row r="726" s="18" customFormat="1" ht="15.75"/>
    <row r="727" s="18" customFormat="1" ht="15.75"/>
    <row r="728" s="18" customFormat="1" ht="15.75"/>
    <row r="729" s="18" customFormat="1" ht="15.75"/>
    <row r="730" s="18" customFormat="1" ht="15.75"/>
    <row r="731" s="18" customFormat="1" ht="15.75"/>
    <row r="732" s="18" customFormat="1" ht="15.75"/>
    <row r="733" s="18" customFormat="1" ht="15.75"/>
    <row r="734" s="18" customFormat="1" ht="15.75"/>
    <row r="735" s="18" customFormat="1" ht="15.75"/>
    <row r="736" s="18" customFormat="1" ht="15.75"/>
    <row r="737" s="18" customFormat="1" ht="15.75"/>
    <row r="738" s="18" customFormat="1" ht="15.75"/>
    <row r="739" s="18" customFormat="1" ht="15.75"/>
    <row r="740" s="18" customFormat="1" ht="15.75"/>
    <row r="741" s="18" customFormat="1" ht="15.75"/>
    <row r="742" s="18" customFormat="1" ht="15.75"/>
    <row r="743" s="18" customFormat="1" ht="15.75"/>
    <row r="744" s="18" customFormat="1" ht="15.75"/>
    <row r="745" s="18" customFormat="1" ht="15.75"/>
    <row r="746" s="18" customFormat="1" ht="15.75"/>
    <row r="747" s="18" customFormat="1" ht="15.75"/>
    <row r="748" s="18" customFormat="1" ht="15.75"/>
    <row r="749" s="18" customFormat="1" ht="15.75"/>
    <row r="750" s="18" customFormat="1" ht="15.75"/>
    <row r="751" s="18" customFormat="1" ht="15.75"/>
    <row r="752" s="18" customFormat="1" ht="15.75"/>
    <row r="753" s="18" customFormat="1" ht="15.75"/>
    <row r="754" s="18" customFormat="1" ht="15.75"/>
    <row r="755" s="18" customFormat="1" ht="15.75"/>
    <row r="756" s="18" customFormat="1" ht="15.75"/>
    <row r="757" s="18" customFormat="1" ht="15.75"/>
    <row r="758" s="18" customFormat="1" ht="15.75"/>
    <row r="759" s="18" customFormat="1" ht="15.75"/>
    <row r="760" s="18" customFormat="1" ht="15.75"/>
    <row r="761" s="18" customFormat="1" ht="15.75"/>
    <row r="762" s="18" customFormat="1" ht="15.75"/>
    <row r="763" s="18" customFormat="1" ht="15.75"/>
    <row r="764" s="18" customFormat="1" ht="15.75"/>
    <row r="765" s="18" customFormat="1" ht="15.75"/>
    <row r="766" s="18" customFormat="1" ht="15.75"/>
    <row r="767" s="18" customFormat="1" ht="15.75"/>
    <row r="768" s="18" customFormat="1" ht="15.75"/>
    <row r="769" s="18" customFormat="1" ht="15.75"/>
    <row r="770" s="18" customFormat="1" ht="15.75"/>
    <row r="771" s="18" customFormat="1" ht="15.75"/>
    <row r="772" s="18" customFormat="1" ht="15.75"/>
    <row r="773" s="18" customFormat="1" ht="15.75"/>
    <row r="774" s="18" customFormat="1" ht="15.75"/>
    <row r="775" s="18" customFormat="1" ht="15.75"/>
    <row r="776" s="18" customFormat="1" ht="15.75"/>
    <row r="777" s="18" customFormat="1" ht="15.75"/>
    <row r="778" s="18" customFormat="1" ht="15.75"/>
    <row r="779" s="18" customFormat="1" ht="15.75"/>
    <row r="780" s="18" customFormat="1" ht="15.75"/>
    <row r="781" s="18" customFormat="1" ht="15.75"/>
    <row r="782" s="18" customFormat="1" ht="15.75"/>
    <row r="783" s="18" customFormat="1" ht="15.75"/>
    <row r="784" s="18" customFormat="1" ht="15.75"/>
    <row r="785" s="18" customFormat="1" ht="15.75"/>
    <row r="786" s="18" customFormat="1" ht="15.75"/>
    <row r="787" s="18" customFormat="1" ht="15.75"/>
    <row r="788" s="18" customFormat="1" ht="15.75"/>
    <row r="789" s="18" customFormat="1" ht="15.75"/>
    <row r="790" s="18" customFormat="1" ht="15.75"/>
    <row r="791" s="18" customFormat="1" ht="15.75"/>
    <row r="792" s="18" customFormat="1" ht="15.75"/>
    <row r="793" s="18" customFormat="1" ht="15.75"/>
    <row r="794" s="18" customFormat="1" ht="15.75"/>
    <row r="795" s="18" customFormat="1" ht="15.75"/>
    <row r="796" s="18" customFormat="1" ht="15.75"/>
    <row r="797" s="18" customFormat="1" ht="15.75"/>
    <row r="798" s="18" customFormat="1" ht="15.75"/>
    <row r="799" s="18" customFormat="1" ht="15.75"/>
    <row r="800" s="18" customFormat="1" ht="15.75"/>
    <row r="801" s="18" customFormat="1" ht="15.75"/>
    <row r="802" s="18" customFormat="1" ht="15.75"/>
    <row r="803" s="18" customFormat="1" ht="15.75"/>
    <row r="804" s="18" customFormat="1" ht="15.75"/>
    <row r="805" s="18" customFormat="1" ht="15.75"/>
    <row r="806" s="18" customFormat="1" ht="15.75"/>
    <row r="807" s="18" customFormat="1" ht="15.75"/>
    <row r="808" s="18" customFormat="1" ht="15.75"/>
    <row r="809" s="18" customFormat="1" ht="15.75"/>
    <row r="810" s="18" customFormat="1" ht="15.75"/>
    <row r="811" s="18" customFormat="1" ht="15.75"/>
    <row r="812" s="18" customFormat="1" ht="15.75"/>
    <row r="813" s="18" customFormat="1" ht="15.75"/>
    <row r="814" s="18" customFormat="1" ht="15.75"/>
    <row r="815" s="18" customFormat="1" ht="15.75"/>
    <row r="816" s="18" customFormat="1" ht="15.75"/>
    <row r="817" s="18" customFormat="1" ht="15.75"/>
    <row r="818" s="18" customFormat="1" ht="15.75"/>
    <row r="819" s="18" customFormat="1" ht="15.75"/>
    <row r="820" s="18" customFormat="1" ht="15.75"/>
    <row r="821" s="18" customFormat="1" ht="15.75"/>
    <row r="822" s="18" customFormat="1" ht="15.75"/>
    <row r="823" s="18" customFormat="1" ht="15.75"/>
    <row r="824" s="18" customFormat="1" ht="15.75"/>
    <row r="825" s="18" customFormat="1" ht="15.75"/>
    <row r="826" s="18" customFormat="1" ht="15.75"/>
    <row r="827" s="18" customFormat="1" ht="15.75"/>
    <row r="828" s="18" customFormat="1" ht="15.75"/>
    <row r="829" s="18" customFormat="1" ht="15.75"/>
    <row r="830" s="18" customFormat="1" ht="15.75"/>
    <row r="831" s="18" customFormat="1" ht="15.75"/>
    <row r="832" s="18" customFormat="1" ht="15.75"/>
    <row r="833" s="18" customFormat="1" ht="15.75"/>
    <row r="834" s="18" customFormat="1" ht="15.75"/>
    <row r="835" s="18" customFormat="1" ht="15.75"/>
    <row r="836" s="18" customFormat="1" ht="15.75"/>
    <row r="837" s="18" customFormat="1" ht="15.75"/>
    <row r="838" s="18" customFormat="1" ht="15.75"/>
    <row r="839" s="18" customFormat="1" ht="15.75"/>
    <row r="840" s="18" customFormat="1" ht="15.75"/>
    <row r="841" s="18" customFormat="1" ht="15.75"/>
    <row r="842" s="18" customFormat="1" ht="15.75"/>
    <row r="843" s="18" customFormat="1" ht="15.75"/>
    <row r="844" s="18" customFormat="1" ht="15.75"/>
    <row r="845" s="18" customFormat="1" ht="15.75"/>
    <row r="846" s="18" customFormat="1" ht="15.75"/>
    <row r="847" s="18" customFormat="1" ht="15.75"/>
    <row r="848" s="18" customFormat="1" ht="15.75"/>
    <row r="849" s="18" customFormat="1" ht="15.75"/>
    <row r="850" s="18" customFormat="1" ht="15.75"/>
    <row r="851" s="18" customFormat="1" ht="15.75"/>
    <row r="852" s="18" customFormat="1" ht="15.75"/>
    <row r="853" s="18" customFormat="1" ht="15.75"/>
    <row r="854" s="18" customFormat="1" ht="15.75"/>
    <row r="855" s="18" customFormat="1" ht="15.75"/>
    <row r="856" s="18" customFormat="1" ht="15.75"/>
    <row r="857" s="18" customFormat="1" ht="15.75"/>
    <row r="858" s="18" customFormat="1" ht="15.75"/>
    <row r="859" s="18" customFormat="1" ht="15.75"/>
    <row r="860" s="18" customFormat="1" ht="15.75"/>
    <row r="861" s="18" customFormat="1" ht="15.75"/>
    <row r="862" s="18" customFormat="1" ht="15.75"/>
    <row r="863" s="18" customFormat="1" ht="15.75"/>
    <row r="864" s="18" customFormat="1" ht="15.75"/>
    <row r="865" s="18" customFormat="1" ht="15.75"/>
    <row r="866" s="18" customFormat="1" ht="15.75"/>
    <row r="867" s="18" customFormat="1" ht="15.75"/>
    <row r="868" s="18" customFormat="1" ht="15.75"/>
    <row r="869" s="18" customFormat="1" ht="15.75"/>
    <row r="870" s="18" customFormat="1" ht="15.75"/>
    <row r="871" s="18" customFormat="1" ht="15.75"/>
    <row r="872" s="18" customFormat="1" ht="15.75"/>
    <row r="873" s="18" customFormat="1" ht="15.75"/>
    <row r="874" s="18" customFormat="1" ht="15.75"/>
    <row r="875" s="18" customFormat="1" ht="15.75"/>
    <row r="876" s="18" customFormat="1" ht="15.75"/>
    <row r="877" s="18" customFormat="1" ht="15.75"/>
    <row r="878" s="18" customFormat="1" ht="15.75"/>
    <row r="879" s="18" customFormat="1" ht="15.75"/>
    <row r="880" s="18" customFormat="1" ht="15.75"/>
    <row r="881" s="18" customFormat="1" ht="15.75"/>
    <row r="882" s="18" customFormat="1" ht="15.75"/>
    <row r="883" s="18" customFormat="1" ht="15.75"/>
    <row r="884" s="18" customFormat="1" ht="15.75"/>
    <row r="885" s="18" customFormat="1" ht="15.75"/>
    <row r="886" s="18" customFormat="1" ht="15.75"/>
    <row r="887" s="18" customFormat="1" ht="15.75"/>
    <row r="888" s="18" customFormat="1" ht="15.75"/>
    <row r="889" s="18" customFormat="1" ht="15.75"/>
    <row r="890" s="18" customFormat="1" ht="15.75"/>
    <row r="891" s="18" customFormat="1" ht="15.75"/>
    <row r="892" s="18" customFormat="1" ht="15.75"/>
    <row r="893" s="18" customFormat="1" ht="15.75"/>
    <row r="894" s="18" customFormat="1" ht="15.75"/>
  </sheetData>
  <sheetProtection/>
  <mergeCells count="17">
    <mergeCell ref="B6:F6"/>
    <mergeCell ref="B27:F27"/>
    <mergeCell ref="B51:F51"/>
    <mergeCell ref="B4:B5"/>
    <mergeCell ref="C4:C5"/>
    <mergeCell ref="E49:F49"/>
    <mergeCell ref="E48:F48"/>
    <mergeCell ref="A71:F71"/>
    <mergeCell ref="A49:A50"/>
    <mergeCell ref="B49:B50"/>
    <mergeCell ref="C49:C50"/>
    <mergeCell ref="D49:D50"/>
    <mergeCell ref="A1:F1"/>
    <mergeCell ref="A2:F2"/>
    <mergeCell ref="A4:A5"/>
    <mergeCell ref="E4:F4"/>
    <mergeCell ref="D4:D5"/>
  </mergeCells>
  <printOptions/>
  <pageMargins left="0.7874015748031497" right="0.7874015748031497" top="0.7874015748031497" bottom="0.7874015748031497" header="0.31496062992125984" footer="0.31496062992125984"/>
  <pageSetup firstPageNumber="28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КККГС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Demograf6-1</dc:creator>
  <cp:keywords/>
  <dc:description/>
  <cp:lastModifiedBy>P24_ShapovalovaZA</cp:lastModifiedBy>
  <cp:lastPrinted>2005-04-21T07:33:44Z</cp:lastPrinted>
  <dcterms:created xsi:type="dcterms:W3CDTF">2005-03-11T02:16:08Z</dcterms:created>
  <dcterms:modified xsi:type="dcterms:W3CDTF">2014-04-17T03:22:00Z</dcterms:modified>
  <cp:category/>
  <cp:version/>
  <cp:contentType/>
  <cp:contentStatus/>
</cp:coreProperties>
</file>